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2024プログラム\240929_なみはやマスターズ\02_申込みファイル\"/>
    </mc:Choice>
  </mc:AlternateContent>
  <xr:revisionPtr revIDLastSave="0" documentId="13_ncr:1_{8DBE0D6B-F1B4-4E0F-9895-33A63DB8C5D0}" xr6:coauthVersionLast="47" xr6:coauthVersionMax="47" xr10:uidLastSave="{00000000-0000-0000-0000-000000000000}"/>
  <workbookProtection workbookAlgorithmName="SHA-512" workbookHashValue="NPz8wkA5PeT9pCtnEtc4RiYFnDsVE97IoCZrI6X5IyqzrviKDS9eEcxyumrpqdk2yhnbHIlWlw62NKoLbzOdcw==" workbookSaltValue="23+lhUvSgmFirPLa5WKVHg==" workbookSpinCount="100000" lockStructure="1"/>
  <bookViews>
    <workbookView xWindow="4785" yWindow="165" windowWidth="22200" windowHeight="14745" tabRatio="650" xr2:uid="{00000000-000D-0000-FFFF-FFFF00000000}"/>
  </bookViews>
  <sheets>
    <sheet name="大会申込書" sheetId="18" r:id="rId1"/>
    <sheet name="リレー申込書" sheetId="20" r:id="rId2"/>
    <sheet name="メール" sheetId="9" state="hidden" r:id="rId3"/>
    <sheet name="団体" sheetId="7" state="hidden" r:id="rId4"/>
    <sheet name="所属1" sheetId="11" state="hidden" r:id="rId5"/>
    <sheet name="選手" sheetId="12" state="hidden" r:id="rId6"/>
    <sheet name="エントリー" sheetId="13" state="hidden" r:id="rId7"/>
    <sheet name="チーム" sheetId="16" state="hidden" r:id="rId8"/>
  </sheets>
  <definedNames>
    <definedName name="_xlnm.Print_Area" localSheetId="1">リレー申込書!$A$1:$X$15</definedName>
    <definedName name="_xlnm.Print_Area" localSheetId="0">大会申込書!$A$1:$AD$44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9" l="1"/>
  <c r="D2" i="11"/>
  <c r="E2" i="11"/>
  <c r="AH7" i="18"/>
  <c r="B3" i="7"/>
  <c r="A2" i="11"/>
  <c r="G2" i="16"/>
  <c r="C2" i="16"/>
  <c r="B2" i="11"/>
  <c r="C2" i="11"/>
  <c r="B2" i="16"/>
  <c r="C3" i="7"/>
  <c r="AI14" i="18"/>
  <c r="G36" i="18"/>
  <c r="J3" i="7"/>
  <c r="L36" i="18"/>
  <c r="K3" i="7"/>
  <c r="Q36" i="18"/>
  <c r="L3" i="7"/>
  <c r="M3" i="7"/>
  <c r="V16" i="18"/>
  <c r="AJ17" i="18"/>
  <c r="V20" i="18"/>
  <c r="AJ21" i="18"/>
  <c r="V24" i="18"/>
  <c r="AJ25" i="18"/>
  <c r="V28" i="18"/>
  <c r="AJ29" i="18"/>
  <c r="AJ33" i="18"/>
  <c r="AK33" i="18"/>
  <c r="E2" i="16"/>
  <c r="AK14" i="18"/>
  <c r="J2" i="16"/>
  <c r="AJ14" i="18"/>
  <c r="I2" i="16"/>
  <c r="AL14" i="18"/>
  <c r="F2" i="16"/>
  <c r="A2" i="16"/>
  <c r="AI21" i="18"/>
  <c r="B3" i="12"/>
  <c r="AH23" i="18"/>
  <c r="C3" i="12"/>
  <c r="D3" i="12"/>
  <c r="E3" i="12"/>
  <c r="AM21" i="18"/>
  <c r="F3" i="12"/>
  <c r="G3" i="12"/>
  <c r="AK21" i="18"/>
  <c r="H3" i="12"/>
  <c r="AH21" i="18"/>
  <c r="I3" i="12"/>
  <c r="AI25" i="18"/>
  <c r="B4" i="12"/>
  <c r="AH27" i="18"/>
  <c r="C4" i="12"/>
  <c r="D4" i="12"/>
  <c r="E4" i="12"/>
  <c r="AM25" i="18"/>
  <c r="F4" i="12"/>
  <c r="G4" i="12"/>
  <c r="AK25" i="18"/>
  <c r="H4" i="12"/>
  <c r="AH25" i="18"/>
  <c r="I4" i="12"/>
  <c r="AI29" i="18"/>
  <c r="B5" i="12"/>
  <c r="AH31" i="18"/>
  <c r="C5" i="12"/>
  <c r="D5" i="12"/>
  <c r="E5" i="12"/>
  <c r="AM29" i="18"/>
  <c r="F5" i="12"/>
  <c r="G5" i="12"/>
  <c r="AK29" i="18"/>
  <c r="H5" i="12"/>
  <c r="AH29" i="18"/>
  <c r="I5" i="12"/>
  <c r="AK17" i="18"/>
  <c r="H2" i="12"/>
  <c r="AM17" i="18"/>
  <c r="F2" i="12"/>
  <c r="D2" i="12"/>
  <c r="AH19" i="18"/>
  <c r="C2" i="12"/>
  <c r="AI17" i="18"/>
  <c r="B2" i="12"/>
  <c r="F14" i="20"/>
  <c r="F13" i="20"/>
  <c r="F12" i="20"/>
  <c r="F11" i="20"/>
  <c r="AH17" i="18"/>
  <c r="C8" i="20"/>
  <c r="K8" i="20"/>
  <c r="O7" i="20"/>
  <c r="J3" i="20"/>
  <c r="L35" i="18"/>
  <c r="G35" i="18"/>
  <c r="AL29" i="18"/>
  <c r="AL25" i="18"/>
  <c r="AL21" i="18"/>
  <c r="AL17" i="18"/>
  <c r="AH14" i="18"/>
  <c r="V36" i="18"/>
  <c r="AM14" i="18"/>
  <c r="C7" i="20"/>
  <c r="X3" i="7"/>
  <c r="I2" i="12"/>
  <c r="S3" i="7"/>
  <c r="R3" i="7"/>
  <c r="U3" i="7"/>
  <c r="T3" i="7"/>
  <c r="Q3" i="7"/>
  <c r="P3" i="7"/>
  <c r="O3" i="7"/>
  <c r="A2" i="9"/>
  <c r="A1" i="18"/>
  <c r="D3" i="7"/>
  <c r="E2" i="12"/>
  <c r="V35" i="18"/>
  <c r="E3" i="7"/>
  <c r="N3" i="7"/>
  <c r="G2" i="12"/>
  <c r="L2" i="13"/>
  <c r="F3" i="7"/>
</calcChain>
</file>

<file path=xl/sharedStrings.xml><?xml version="1.0" encoding="utf-8"?>
<sst xmlns="http://schemas.openxmlformats.org/spreadsheetml/2006/main" count="184" uniqueCount="117">
  <si>
    <t>〒</t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</si>
  <si>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</si>
  <si>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</si>
  <si>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</si>
  <si>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</si>
  <si>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</si>
  <si>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郵便番号</t>
    <rPh sb="0" eb="4">
      <t>ユウビンバンゴウ</t>
    </rPh>
    <phoneticPr fontId="2"/>
  </si>
  <si>
    <t>住所１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</si>
  <si>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</si>
  <si>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</si>
  <si>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参加人数</t>
    <rPh sb="0" eb="2">
      <t>サンカ</t>
    </rPh>
    <rPh sb="2" eb="4">
      <t>ニンズウ</t>
    </rPh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</si>
  <si>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</si>
  <si>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</si>
  <si>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</si>
  <si>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</si>
  <si>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</si>
  <si>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</si>
  <si>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</si>
  <si>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</si>
  <si>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</si>
  <si>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区分No</t>
    <rPh sb="0" eb="2">
      <t>クブン</t>
    </rPh>
    <phoneticPr fontId="2"/>
  </si>
  <si>
    <t>JASF</t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</si>
  <si>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</si>
  <si>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</si>
  <si>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</si>
  <si>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</si>
  <si>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</si>
  <si>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</si>
  <si>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</si>
  <si>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</si>
  <si>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</si>
  <si>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泳者4No</t>
    <rPh sb="0" eb="2">
      <t>エイシャ</t>
    </rPh>
    <phoneticPr fontId="6"/>
  </si>
  <si>
    <t>泳者3No</t>
    <rPh sb="0" eb="2">
      <t>エイシャ</t>
    </rPh>
    <phoneticPr fontId="6"/>
  </si>
  <si>
    <t>泳者2No</t>
    <rPh sb="0" eb="2">
      <t>エイシャ</t>
    </rPh>
    <phoneticPr fontId="6"/>
  </si>
  <si>
    <t>泳者1No</t>
    <rPh sb="0" eb="2">
      <t>エイシャ</t>
    </rPh>
    <phoneticPr fontId="6"/>
  </si>
  <si>
    <t>距離</t>
    <rPh sb="0" eb="2">
      <t>キョリ</t>
    </rPh>
    <phoneticPr fontId="6"/>
  </si>
  <si>
    <t>種目No</t>
    <rPh sb="0" eb="2">
      <t>シュモク</t>
    </rPh>
    <phoneticPr fontId="6"/>
  </si>
  <si>
    <t>オープン</t>
    <phoneticPr fontId="6"/>
  </si>
  <si>
    <t>団体番号</t>
    <rPh sb="0" eb="2">
      <t>ダンタイ</t>
    </rPh>
    <rPh sb="2" eb="4">
      <t>バンゴウ</t>
    </rPh>
    <phoneticPr fontId="6"/>
  </si>
  <si>
    <t>エントリータイム</t>
    <phoneticPr fontId="6"/>
  </si>
  <si>
    <t>区分No</t>
    <rPh sb="0" eb="2">
      <t>クブン</t>
    </rPh>
    <phoneticPr fontId="6"/>
  </si>
  <si>
    <t>学種</t>
    <rPh sb="0" eb="1">
      <t>ガク</t>
    </rPh>
    <rPh sb="1" eb="2">
      <t>シュ</t>
    </rPh>
    <phoneticPr fontId="6"/>
  </si>
  <si>
    <t>チーム名カナ</t>
    <rPh sb="3" eb="4">
      <t>メイ</t>
    </rPh>
    <phoneticPr fontId="6"/>
  </si>
  <si>
    <t>チーム名</t>
    <rPh sb="3" eb="4">
      <t>メイ</t>
    </rPh>
    <phoneticPr fontId="6"/>
  </si>
  <si>
    <t>性別</t>
    <rPh sb="0" eb="2">
      <t>セイベツ</t>
    </rPh>
    <phoneticPr fontId="6"/>
  </si>
  <si>
    <t>チームID</t>
    <phoneticPr fontId="2"/>
  </si>
  <si>
    <t>出場日：</t>
    <rPh sb="0" eb="3">
      <t>シュツジョウビ</t>
    </rPh>
    <phoneticPr fontId="2"/>
  </si>
  <si>
    <t>※出場日ごとに申し込んでください</t>
    <rPh sb="1" eb="3">
      <t>シュツジョウ</t>
    </rPh>
    <rPh sb="3" eb="4">
      <t>ビ</t>
    </rPh>
    <rPh sb="7" eb="8">
      <t>モウ</t>
    </rPh>
    <rPh sb="9" eb="10">
      <t>コ</t>
    </rPh>
    <phoneticPr fontId="6"/>
  </si>
  <si>
    <t>申込情報</t>
    <rPh sb="0" eb="1">
      <t>モウ</t>
    </rPh>
    <rPh sb="1" eb="2">
      <t>コ</t>
    </rPh>
    <rPh sb="2" eb="4">
      <t>ジョウホウ</t>
    </rPh>
    <phoneticPr fontId="6"/>
  </si>
  <si>
    <t>ＴＥＬ</t>
    <phoneticPr fontId="6"/>
  </si>
  <si>
    <t>ＦＡＸ</t>
    <phoneticPr fontId="6"/>
  </si>
  <si>
    <t>携帯電話</t>
    <rPh sb="0" eb="2">
      <t>ケイタイ</t>
    </rPh>
    <rPh sb="2" eb="4">
      <t>デンワ</t>
    </rPh>
    <phoneticPr fontId="6"/>
  </si>
  <si>
    <t>大会当日緊急時の連絡先</t>
    <rPh sb="0" eb="2">
      <t>タイカイ</t>
    </rPh>
    <rPh sb="2" eb="4">
      <t>トウジツ</t>
    </rPh>
    <rPh sb="4" eb="6">
      <t>キンキュウ</t>
    </rPh>
    <rPh sb="6" eb="7">
      <t>ジ</t>
    </rPh>
    <rPh sb="8" eb="10">
      <t>レンラク</t>
    </rPh>
    <rPh sb="10" eb="11">
      <t>サキ</t>
    </rPh>
    <phoneticPr fontId="6"/>
  </si>
  <si>
    <t>女　子</t>
    <rPh sb="0" eb="1">
      <t>オンナ</t>
    </rPh>
    <rPh sb="2" eb="3">
      <t>コ</t>
    </rPh>
    <phoneticPr fontId="6"/>
  </si>
  <si>
    <t>男　子</t>
    <rPh sb="0" eb="1">
      <t>オトコ</t>
    </rPh>
    <rPh sb="2" eb="3">
      <t>コ</t>
    </rPh>
    <phoneticPr fontId="6"/>
  </si>
  <si>
    <t>合　計</t>
    <rPh sb="0" eb="1">
      <t>ア</t>
    </rPh>
    <rPh sb="2" eb="3">
      <t>ケイ</t>
    </rPh>
    <phoneticPr fontId="6"/>
  </si>
  <si>
    <t>参　加　者　数</t>
    <rPh sb="0" eb="1">
      <t>マイ</t>
    </rPh>
    <rPh sb="2" eb="3">
      <t>カ</t>
    </rPh>
    <rPh sb="4" eb="5">
      <t>シャ</t>
    </rPh>
    <rPh sb="6" eb="7">
      <t>スウ</t>
    </rPh>
    <phoneticPr fontId="6"/>
  </si>
  <si>
    <t>名</t>
    <rPh sb="0" eb="1">
      <t>メイ</t>
    </rPh>
    <phoneticPr fontId="6"/>
  </si>
  <si>
    <t>参加種目数</t>
    <rPh sb="0" eb="2">
      <t>サンカ</t>
    </rPh>
    <rPh sb="2" eb="4">
      <t>シュモク</t>
    </rPh>
    <rPh sb="4" eb="5">
      <t>スウ</t>
    </rPh>
    <phoneticPr fontId="6"/>
  </si>
  <si>
    <t>種目</t>
    <rPh sb="0" eb="2">
      <t>シュモク</t>
    </rPh>
    <phoneticPr fontId="6"/>
  </si>
  <si>
    <t>円</t>
    <rPh sb="0" eb="1">
      <t>エン</t>
    </rPh>
    <phoneticPr fontId="6"/>
  </si>
  <si>
    <t>振込明細</t>
    <rPh sb="0" eb="2">
      <t>フリコミ</t>
    </rPh>
    <rPh sb="2" eb="4">
      <t>メイサイ</t>
    </rPh>
    <phoneticPr fontId="6"/>
  </si>
  <si>
    <t>氏　　名</t>
    <rPh sb="0" eb="1">
      <t>シ</t>
    </rPh>
    <rPh sb="3" eb="4">
      <t>ナ</t>
    </rPh>
    <phoneticPr fontId="6"/>
  </si>
  <si>
    <t>暦年齢</t>
    <rPh sb="0" eb="1">
      <t>コヨミ</t>
    </rPh>
    <rPh sb="1" eb="3">
      <t>ネンレイ</t>
    </rPh>
    <phoneticPr fontId="6"/>
  </si>
  <si>
    <t>最初に出場日を選択してください</t>
    <rPh sb="0" eb="2">
      <t>サイショ</t>
    </rPh>
    <rPh sb="3" eb="6">
      <t>シュツジョウビ</t>
    </rPh>
    <rPh sb="7" eb="9">
      <t>センタク</t>
    </rPh>
    <phoneticPr fontId="2"/>
  </si>
  <si>
    <t xml:space="preserve"> 住　所</t>
    <rPh sb="1" eb="2">
      <t>ジュウ</t>
    </rPh>
    <rPh sb="3" eb="4">
      <t>ショ</t>
    </rPh>
    <phoneticPr fontId="6"/>
  </si>
  <si>
    <t>携帯電話番号</t>
    <rPh sb="0" eb="2">
      <t>ケイタイ</t>
    </rPh>
    <rPh sb="2" eb="6">
      <t>デンワバンゴウ</t>
    </rPh>
    <phoneticPr fontId="2"/>
  </si>
  <si>
    <t>緊急連絡先</t>
    <rPh sb="0" eb="5">
      <t>キンキュウレンラクサキ</t>
    </rPh>
    <phoneticPr fontId="2"/>
  </si>
  <si>
    <t>振込日</t>
    <rPh sb="0" eb="3">
      <t>フリコミビ</t>
    </rPh>
    <phoneticPr fontId="2"/>
  </si>
  <si>
    <t>振込名義名</t>
    <rPh sb="0" eb="2">
      <t>フリコミ</t>
    </rPh>
    <rPh sb="2" eb="4">
      <t>メイギ</t>
    </rPh>
    <rPh sb="4" eb="5">
      <t>メイ</t>
    </rPh>
    <phoneticPr fontId="2"/>
  </si>
  <si>
    <t>フリガナ</t>
    <phoneticPr fontId="2"/>
  </si>
  <si>
    <t>生年月日</t>
    <rPh sb="0" eb="4">
      <t>セイネンガッピ</t>
    </rPh>
    <phoneticPr fontId="6"/>
  </si>
  <si>
    <t>生年月日</t>
    <rPh sb="0" eb="4">
      <t>セイネンガッピ</t>
    </rPh>
    <phoneticPr fontId="2"/>
  </si>
  <si>
    <t>氏名カナ</t>
    <rPh sb="0" eb="2">
      <t>シメイ</t>
    </rPh>
    <phoneticPr fontId="2"/>
  </si>
  <si>
    <t>申込者名</t>
    <rPh sb="0" eb="3">
      <t>モウシコミシャ</t>
    </rPh>
    <rPh sb="3" eb="4">
      <t>メイ</t>
    </rPh>
    <phoneticPr fontId="6"/>
  </si>
  <si>
    <t>備考</t>
    <rPh sb="0" eb="2">
      <t>ビコウ</t>
    </rPh>
    <phoneticPr fontId="2"/>
  </si>
  <si>
    <t>暦年齢</t>
    <rPh sb="0" eb="1">
      <t>コヨミ</t>
    </rPh>
    <rPh sb="1" eb="3">
      <t>ネンレイ</t>
    </rPh>
    <phoneticPr fontId="2"/>
  </si>
  <si>
    <t>プロNo</t>
    <phoneticPr fontId="2"/>
  </si>
  <si>
    <t>備考　</t>
    <rPh sb="0" eb="2">
      <t>ビコウ</t>
    </rPh>
    <phoneticPr fontId="6"/>
  </si>
  <si>
    <t>Ver1.0</t>
    <phoneticPr fontId="2"/>
  </si>
  <si>
    <t>様</t>
    <rPh sb="0" eb="1">
      <t>サマ</t>
    </rPh>
    <phoneticPr fontId="2"/>
  </si>
  <si>
    <t>なみはやマスターズ公認記録会    リレー種目申込書</t>
    <rPh sb="9" eb="11">
      <t>コウニン</t>
    </rPh>
    <rPh sb="11" eb="13">
      <t>キロク</t>
    </rPh>
    <rPh sb="13" eb="14">
      <t>カイ</t>
    </rPh>
    <phoneticPr fontId="6"/>
  </si>
  <si>
    <t>チーム
略称</t>
    <rPh sb="4" eb="6">
      <t>リャクショウ</t>
    </rPh>
    <phoneticPr fontId="6"/>
  </si>
  <si>
    <t>種　目</t>
    <rPh sb="0" eb="1">
      <t>シュ</t>
    </rPh>
    <rPh sb="2" eb="3">
      <t>メ</t>
    </rPh>
    <phoneticPr fontId="6"/>
  </si>
  <si>
    <t>種　　目</t>
    <rPh sb="0" eb="1">
      <t>シュ</t>
    </rPh>
    <rPh sb="3" eb="4">
      <t>メ</t>
    </rPh>
    <phoneticPr fontId="2"/>
  </si>
  <si>
    <t>個人ID</t>
    <rPh sb="0" eb="2">
      <t>コジン</t>
    </rPh>
    <phoneticPr fontId="2"/>
  </si>
  <si>
    <t>個人種目</t>
    <rPh sb="0" eb="4">
      <t>コジンシュモク</t>
    </rPh>
    <phoneticPr fontId="2"/>
  </si>
  <si>
    <t>第一泳者</t>
    <rPh sb="0" eb="4">
      <t>ダイイチエイシャ</t>
    </rPh>
    <phoneticPr fontId="2"/>
  </si>
  <si>
    <t>金額</t>
    <rPh sb="0" eb="2">
      <t>キンガク</t>
    </rPh>
    <phoneticPr fontId="2"/>
  </si>
  <si>
    <t>参加</t>
    <rPh sb="0" eb="2">
      <t>サンカ</t>
    </rPh>
    <phoneticPr fontId="2"/>
  </si>
  <si>
    <t>不参加</t>
    <rPh sb="0" eb="3">
      <t>フサンカ</t>
    </rPh>
    <phoneticPr fontId="2"/>
  </si>
  <si>
    <t>混　合</t>
    <rPh sb="0" eb="1">
      <t>コン</t>
    </rPh>
    <rPh sb="2" eb="3">
      <t>ゴウ</t>
    </rPh>
    <phoneticPr fontId="6"/>
  </si>
  <si>
    <t>氏名</t>
    <rPh sb="0" eb="2">
      <t>シメイ</t>
    </rPh>
    <phoneticPr fontId="2"/>
  </si>
  <si>
    <t>年齢</t>
    <rPh sb="0" eb="2">
      <t>ネンレイ</t>
    </rPh>
    <phoneticPr fontId="2"/>
  </si>
  <si>
    <t>第二泳者</t>
    <rPh sb="0" eb="1">
      <t>ダイ</t>
    </rPh>
    <rPh sb="1" eb="2">
      <t>ニ</t>
    </rPh>
    <rPh sb="2" eb="4">
      <t>エイシャ</t>
    </rPh>
    <phoneticPr fontId="2"/>
  </si>
  <si>
    <t>第四泳者</t>
    <rPh sb="0" eb="4">
      <t>ダイヨンエイシャ</t>
    </rPh>
    <phoneticPr fontId="2"/>
  </si>
  <si>
    <t>第三泳者</t>
    <rPh sb="0" eb="4">
      <t>ダイサンエイシャ</t>
    </rPh>
    <phoneticPr fontId="2"/>
  </si>
  <si>
    <t>申込数・申込金額</t>
    <rPh sb="0" eb="2">
      <t>モウシコミ</t>
    </rPh>
    <rPh sb="2" eb="3">
      <t>スウ</t>
    </rPh>
    <rPh sb="4" eb="8">
      <t>モウシコミキンガク</t>
    </rPh>
    <phoneticPr fontId="6"/>
  </si>
  <si>
    <t>①</t>
    <phoneticPr fontId="2"/>
  </si>
  <si>
    <t>②</t>
    <phoneticPr fontId="2"/>
  </si>
  <si>
    <t>③</t>
    <phoneticPr fontId="2"/>
  </si>
  <si>
    <t>④</t>
    <phoneticPr fontId="2"/>
  </si>
  <si>
    <t>リレー種目数</t>
    <rPh sb="3" eb="5">
      <t>シュモク</t>
    </rPh>
    <rPh sb="5" eb="6">
      <t>スウ</t>
    </rPh>
    <phoneticPr fontId="2"/>
  </si>
  <si>
    <t>略称
カナ</t>
    <rPh sb="0" eb="2">
      <t>リャクショウ</t>
    </rPh>
    <phoneticPr fontId="6"/>
  </si>
  <si>
    <t>混合</t>
    <rPh sb="0" eb="2">
      <t>コンゴウ</t>
    </rPh>
    <phoneticPr fontId="2"/>
  </si>
  <si>
    <t>個人種目</t>
    <rPh sb="0" eb="4">
      <t>コジンシュモク</t>
    </rPh>
    <phoneticPr fontId="2"/>
  </si>
  <si>
    <t>　※振り込みは個人種目とまとめて行ってください。</t>
    <rPh sb="2" eb="3">
      <t>フ</t>
    </rPh>
    <rPh sb="4" eb="5">
      <t>コ</t>
    </rPh>
    <rPh sb="7" eb="9">
      <t>コジン</t>
    </rPh>
    <rPh sb="9" eb="11">
      <t>シュモク</t>
    </rPh>
    <rPh sb="16" eb="17">
      <t>オコナ</t>
    </rPh>
    <phoneticPr fontId="2"/>
  </si>
  <si>
    <t>　※個人種目参加者いずれか１名の大会申込書【申込金額】リレー種目欄に申込数を入力下さい。</t>
    <rPh sb="2" eb="6">
      <t>コジンシュモク</t>
    </rPh>
    <rPh sb="6" eb="9">
      <t>サンカシャ</t>
    </rPh>
    <rPh sb="14" eb="15">
      <t>メイ</t>
    </rPh>
    <rPh sb="16" eb="21">
      <t>タイカイモウシコミショ</t>
    </rPh>
    <rPh sb="22" eb="26">
      <t>モウシコミキンガク</t>
    </rPh>
    <rPh sb="30" eb="32">
      <t>シュモク</t>
    </rPh>
    <rPh sb="32" eb="33">
      <t>ラン</t>
    </rPh>
    <rPh sb="34" eb="37">
      <t>モウシコミスウ</t>
    </rPh>
    <rPh sb="38" eb="41">
      <t>ニュウリョククダ</t>
    </rPh>
    <phoneticPr fontId="2"/>
  </si>
  <si>
    <t>※公認対象チームは
　登録チーム略称を入力</t>
    <rPh sb="1" eb="5">
      <t>コウニンタイショウ</t>
    </rPh>
    <rPh sb="11" eb="13">
      <t>トウロク</t>
    </rPh>
    <rPh sb="16" eb="18">
      <t>リャクショウ</t>
    </rPh>
    <rPh sb="19" eb="21">
      <t>ニュウリョク</t>
    </rPh>
    <phoneticPr fontId="2"/>
  </si>
  <si>
    <t>なみはやマスターズ公認記録会２０２４</t>
    <rPh sb="9" eb="14">
      <t>コウニンキロクカイ</t>
    </rPh>
    <phoneticPr fontId="2"/>
  </si>
  <si>
    <t>女子 4× 25mメドレーリレー</t>
    <rPh sb="0" eb="2">
      <t>ジョシ</t>
    </rPh>
    <phoneticPr fontId="2"/>
  </si>
  <si>
    <t>男子 4× 25mメドレーリレー</t>
    <rPh sb="0" eb="2">
      <t>ダンシ</t>
    </rPh>
    <phoneticPr fontId="2"/>
  </si>
  <si>
    <t>混合 4× 25mフリーリレー</t>
    <rPh sb="0" eb="2">
      <t>コンゴウ</t>
    </rPh>
    <phoneticPr fontId="2"/>
  </si>
  <si>
    <t>女子 4× 25mフリーリレー</t>
    <rPh sb="0" eb="2">
      <t>ジョシ</t>
    </rPh>
    <phoneticPr fontId="2"/>
  </si>
  <si>
    <t>男子 4× 25mフリーリレー</t>
    <rPh sb="0" eb="2">
      <t>ダンシ</t>
    </rPh>
    <phoneticPr fontId="2"/>
  </si>
  <si>
    <t>混合 4× 25mメドレーリレー</t>
    <rPh sb="0" eb="2">
      <t>コンゴウ</t>
    </rPh>
    <phoneticPr fontId="2"/>
  </si>
  <si>
    <t>namihaya2024@tdsystem.co.jp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</si>
</sst>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100]0.00;0&quot;:&quot;00.00"/>
    <numFmt numFmtId="177" formatCode="yyyy&quot;年&quot;m&quot;月&quot;d&quot;日(&quot;aaa&quot;)&quot;"/>
    <numFmt numFmtId="178" formatCode="[$-F800]dddd\,\ mmmm\ dd\,\ yyyy"/>
  </numFmts>
  <fonts count="4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name val="HGP創英角ｺﾞｼｯｸUB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b/>
      <sz val="26"/>
      <name val="ＭＳ 明朝"/>
      <family val="1"/>
      <charset val="128"/>
    </font>
    <font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b/>
      <sz val="48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7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24"/>
      <name val="ＭＳ 明朝"/>
      <family val="1"/>
      <charset val="128"/>
    </font>
    <font>
      <sz val="18"/>
      <name val="ＭＳ Ｐゴシック"/>
      <family val="3"/>
      <charset val="128"/>
    </font>
    <font>
      <sz val="7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186">
    <xf numFmtId="0" fontId="0" fillId="0" borderId="0" xfId="0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7" fillId="0" borderId="0" xfId="0" applyFont="1">
      <alignment vertical="center"/>
    </xf>
    <xf numFmtId="1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>
      <alignment vertical="center"/>
    </xf>
    <xf numFmtId="38" fontId="0" fillId="0" borderId="0" xfId="1" applyFont="1">
      <alignment vertical="center"/>
    </xf>
    <xf numFmtId="3" fontId="0" fillId="0" borderId="0" xfId="0" applyNumberFormat="1">
      <alignment vertical="center"/>
    </xf>
    <xf numFmtId="0" fontId="7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178" fontId="0" fillId="0" borderId="0" xfId="0" applyNumberFormat="1">
      <alignment vertical="center"/>
    </xf>
    <xf numFmtId="0" fontId="22" fillId="0" borderId="0" xfId="3" applyFont="1" applyAlignment="1">
      <alignment horizontal="center" vertical="center" shrinkToFit="1"/>
    </xf>
    <xf numFmtId="0" fontId="11" fillId="0" borderId="0" xfId="3" applyAlignment="1">
      <alignment shrinkToFit="1"/>
    </xf>
    <xf numFmtId="49" fontId="34" fillId="0" borderId="0" xfId="3" applyNumberFormat="1" applyFont="1" applyAlignment="1">
      <alignment horizontal="left" vertical="center" shrinkToFit="1"/>
    </xf>
    <xf numFmtId="0" fontId="34" fillId="0" borderId="0" xfId="3" applyFont="1" applyAlignment="1">
      <alignment horizontal="center" vertical="center" shrinkToFit="1"/>
    </xf>
    <xf numFmtId="0" fontId="37" fillId="0" borderId="0" xfId="3" applyFont="1" applyAlignment="1">
      <alignment vertical="center" shrinkToFit="1"/>
    </xf>
    <xf numFmtId="0" fontId="22" fillId="0" borderId="10" xfId="3" applyFont="1" applyBorder="1" applyAlignment="1">
      <alignment horizontal="center" vertical="center" shrinkToFit="1"/>
    </xf>
    <xf numFmtId="0" fontId="22" fillId="0" borderId="3" xfId="3" applyFont="1" applyBorder="1" applyAlignment="1">
      <alignment horizontal="center" vertical="center" shrinkToFit="1"/>
    </xf>
    <xf numFmtId="0" fontId="22" fillId="0" borderId="11" xfId="3" applyFont="1" applyBorder="1" applyAlignment="1">
      <alignment horizontal="center" vertical="center" shrinkToFit="1"/>
    </xf>
    <xf numFmtId="0" fontId="23" fillId="0" borderId="0" xfId="3" applyFont="1" applyAlignment="1">
      <alignment vertical="center" shrinkToFit="1"/>
    </xf>
    <xf numFmtId="0" fontId="24" fillId="0" borderId="2" xfId="3" applyFont="1" applyBorder="1" applyAlignment="1">
      <alignment shrinkToFit="1"/>
    </xf>
    <xf numFmtId="177" fontId="29" fillId="0" borderId="12" xfId="0" applyNumberFormat="1" applyFont="1" applyBorder="1" applyAlignment="1">
      <alignment vertical="center" shrinkToFit="1"/>
    </xf>
    <xf numFmtId="0" fontId="24" fillId="0" borderId="0" xfId="3" applyFont="1" applyAlignment="1">
      <alignment shrinkToFit="1"/>
    </xf>
    <xf numFmtId="177" fontId="30" fillId="0" borderId="2" xfId="0" applyNumberFormat="1" applyFont="1" applyBorder="1" applyAlignment="1">
      <alignment vertical="center" shrinkToFit="1"/>
    </xf>
    <xf numFmtId="177" fontId="30" fillId="0" borderId="5" xfId="0" applyNumberFormat="1" applyFont="1" applyBorder="1" applyAlignment="1">
      <alignment vertical="center" shrinkToFit="1"/>
    </xf>
    <xf numFmtId="0" fontId="31" fillId="0" borderId="4" xfId="3" applyFont="1" applyBorder="1" applyAlignment="1">
      <alignment shrinkToFit="1"/>
    </xf>
    <xf numFmtId="177" fontId="30" fillId="0" borderId="4" xfId="0" applyNumberFormat="1" applyFont="1" applyBorder="1" applyAlignment="1">
      <alignment vertical="center" shrinkToFit="1"/>
    </xf>
    <xf numFmtId="177" fontId="29" fillId="0" borderId="4" xfId="0" applyNumberFormat="1" applyFont="1" applyBorder="1" applyAlignment="1">
      <alignment vertical="center" shrinkToFit="1"/>
    </xf>
    <xf numFmtId="177" fontId="29" fillId="0" borderId="9" xfId="0" applyNumberFormat="1" applyFont="1" applyBorder="1" applyAlignment="1">
      <alignment vertical="center" shrinkToFit="1"/>
    </xf>
    <xf numFmtId="177" fontId="30" fillId="0" borderId="0" xfId="0" applyNumberFormat="1" applyFont="1" applyAlignment="1">
      <alignment vertical="center" shrinkToFit="1"/>
    </xf>
    <xf numFmtId="0" fontId="31" fillId="0" borderId="0" xfId="3" applyFont="1" applyAlignment="1">
      <alignment shrinkToFit="1"/>
    </xf>
    <xf numFmtId="177" fontId="29" fillId="0" borderId="0" xfId="0" applyNumberFormat="1" applyFont="1" applyAlignment="1">
      <alignment vertical="center" shrinkToFit="1"/>
    </xf>
    <xf numFmtId="0" fontId="12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9" fillId="0" borderId="0" xfId="3" applyFont="1">
      <alignment vertical="center"/>
    </xf>
    <xf numFmtId="0" fontId="14" fillId="0" borderId="0" xfId="3" applyFont="1">
      <alignment vertical="center"/>
    </xf>
    <xf numFmtId="0" fontId="15" fillId="0" borderId="0" xfId="3" applyFont="1">
      <alignment vertical="center"/>
    </xf>
    <xf numFmtId="0" fontId="14" fillId="0" borderId="7" xfId="3" applyFont="1" applyBorder="1">
      <alignment vertical="center"/>
    </xf>
    <xf numFmtId="0" fontId="15" fillId="0" borderId="6" xfId="3" applyFont="1" applyBorder="1">
      <alignment vertical="center"/>
    </xf>
    <xf numFmtId="0" fontId="5" fillId="0" borderId="6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56" fontId="3" fillId="0" borderId="0" xfId="0" applyNumberFormat="1" applyFont="1">
      <alignment vertical="center"/>
    </xf>
    <xf numFmtId="0" fontId="17" fillId="5" borderId="7" xfId="3" applyFont="1" applyFill="1" applyBorder="1" applyAlignment="1">
      <alignment horizontal="left" vertical="center"/>
    </xf>
    <xf numFmtId="0" fontId="17" fillId="5" borderId="6" xfId="3" applyFont="1" applyFill="1" applyBorder="1" applyAlignment="1">
      <alignment horizontal="left" vertical="center"/>
    </xf>
    <xf numFmtId="0" fontId="17" fillId="5" borderId="8" xfId="3" applyFont="1" applyFill="1" applyBorder="1" applyAlignment="1">
      <alignment horizontal="left" vertical="center"/>
    </xf>
    <xf numFmtId="49" fontId="15" fillId="0" borderId="0" xfId="3" applyNumberFormat="1" applyFont="1">
      <alignment vertical="center"/>
    </xf>
    <xf numFmtId="0" fontId="18" fillId="0" borderId="6" xfId="3" applyFont="1" applyBorder="1">
      <alignment vertical="center"/>
    </xf>
    <xf numFmtId="0" fontId="26" fillId="0" borderId="0" xfId="3" applyFont="1">
      <alignment vertical="center"/>
    </xf>
    <xf numFmtId="0" fontId="27" fillId="0" borderId="1" xfId="3" applyFont="1" applyBorder="1">
      <alignment vertical="center"/>
    </xf>
    <xf numFmtId="14" fontId="15" fillId="0" borderId="0" xfId="3" applyNumberFormat="1" applyFont="1">
      <alignment vertical="center"/>
    </xf>
    <xf numFmtId="0" fontId="19" fillId="0" borderId="0" xfId="3" applyFont="1" applyAlignment="1"/>
    <xf numFmtId="0" fontId="17" fillId="5" borderId="3" xfId="3" applyFont="1" applyFill="1" applyBorder="1" applyAlignment="1">
      <alignment horizontal="left" vertical="center"/>
    </xf>
    <xf numFmtId="0" fontId="21" fillId="5" borderId="3" xfId="3" applyFont="1" applyFill="1" applyBorder="1" applyAlignment="1">
      <alignment horizontal="left" vertical="center"/>
    </xf>
    <xf numFmtId="0" fontId="17" fillId="5" borderId="11" xfId="3" applyFont="1" applyFill="1" applyBorder="1" applyAlignment="1">
      <alignment horizontal="left" vertical="center"/>
    </xf>
    <xf numFmtId="0" fontId="20" fillId="5" borderId="3" xfId="3" applyFont="1" applyFill="1" applyBorder="1" applyAlignment="1">
      <alignment horizontal="left" vertical="center"/>
    </xf>
    <xf numFmtId="0" fontId="20" fillId="5" borderId="4" xfId="0" applyFont="1" applyFill="1" applyBorder="1">
      <alignment vertical="center"/>
    </xf>
    <xf numFmtId="0" fontId="33" fillId="5" borderId="4" xfId="0" applyFont="1" applyFill="1" applyBorder="1">
      <alignment vertical="center"/>
    </xf>
    <xf numFmtId="0" fontId="33" fillId="5" borderId="9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11" xfId="0" applyFont="1" applyBorder="1">
      <alignment vertical="center"/>
    </xf>
    <xf numFmtId="0" fontId="11" fillId="0" borderId="0" xfId="3">
      <alignment vertical="center"/>
    </xf>
    <xf numFmtId="0" fontId="0" fillId="0" borderId="12" xfId="0" applyBorder="1">
      <alignment vertical="center"/>
    </xf>
    <xf numFmtId="0" fontId="1" fillId="0" borderId="12" xfId="0" applyFont="1" applyBorder="1">
      <alignment vertical="center"/>
    </xf>
    <xf numFmtId="0" fontId="36" fillId="0" borderId="0" xfId="3" applyFont="1" applyAlignment="1">
      <alignment vertical="center" shrinkToFit="1"/>
    </xf>
    <xf numFmtId="0" fontId="11" fillId="0" borderId="0" xfId="3" applyAlignment="1">
      <alignment vertical="center" shrinkToFit="1"/>
    </xf>
    <xf numFmtId="0" fontId="16" fillId="0" borderId="19" xfId="3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16" fillId="0" borderId="18" xfId="3" applyFont="1" applyBorder="1" applyAlignment="1">
      <alignment horizontal="center" vertical="center"/>
    </xf>
    <xf numFmtId="49" fontId="16" fillId="4" borderId="18" xfId="3" applyNumberFormat="1" applyFont="1" applyFill="1" applyBorder="1" applyAlignment="1" applyProtection="1">
      <alignment horizontal="center" vertical="center"/>
      <protection locked="0"/>
    </xf>
    <xf numFmtId="49" fontId="16" fillId="4" borderId="39" xfId="3" applyNumberFormat="1" applyFont="1" applyFill="1" applyBorder="1" applyAlignment="1" applyProtection="1">
      <alignment horizontal="center" vertical="center"/>
      <protection locked="0"/>
    </xf>
    <xf numFmtId="49" fontId="15" fillId="0" borderId="1" xfId="3" applyNumberFormat="1" applyFont="1" applyBorder="1" applyProtection="1">
      <alignment vertical="center"/>
      <protection locked="0"/>
    </xf>
    <xf numFmtId="0" fontId="12" fillId="0" borderId="0" xfId="3" applyFont="1" applyAlignment="1">
      <alignment horizontal="center" vertical="center"/>
    </xf>
    <xf numFmtId="177" fontId="4" fillId="0" borderId="6" xfId="0" applyNumberFormat="1" applyFont="1" applyBorder="1" applyAlignment="1">
      <alignment horizontal="left" vertical="center"/>
    </xf>
    <xf numFmtId="177" fontId="4" fillId="0" borderId="8" xfId="0" applyNumberFormat="1" applyFont="1" applyBorder="1" applyAlignment="1">
      <alignment horizontal="left" vertical="center"/>
    </xf>
    <xf numFmtId="0" fontId="16" fillId="0" borderId="5" xfId="3" applyFont="1" applyBorder="1" applyAlignment="1" applyProtection="1">
      <alignment horizontal="left" vertical="center" wrapText="1"/>
      <protection locked="0"/>
    </xf>
    <xf numFmtId="0" fontId="16" fillId="0" borderId="4" xfId="3" applyFont="1" applyBorder="1" applyAlignment="1" applyProtection="1">
      <alignment horizontal="left" vertical="center" wrapText="1"/>
      <protection locked="0"/>
    </xf>
    <xf numFmtId="0" fontId="16" fillId="0" borderId="9" xfId="3" applyFont="1" applyBorder="1" applyAlignment="1" applyProtection="1">
      <alignment horizontal="left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16" fillId="0" borderId="7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15" fillId="0" borderId="10" xfId="3" applyFont="1" applyBorder="1" applyAlignment="1">
      <alignment horizontal="left" vertical="center"/>
    </xf>
    <xf numFmtId="0" fontId="15" fillId="0" borderId="3" xfId="3" applyFont="1" applyBorder="1" applyAlignment="1">
      <alignment horizontal="left" vertical="center"/>
    </xf>
    <xf numFmtId="0" fontId="15" fillId="0" borderId="11" xfId="3" applyFont="1" applyBorder="1" applyAlignment="1">
      <alignment horizontal="left" vertical="center"/>
    </xf>
    <xf numFmtId="0" fontId="15" fillId="0" borderId="5" xfId="3" applyFont="1" applyBorder="1" applyAlignment="1">
      <alignment horizontal="left" vertical="center"/>
    </xf>
    <xf numFmtId="0" fontId="15" fillId="0" borderId="4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49" fontId="39" fillId="2" borderId="7" xfId="0" applyNumberFormat="1" applyFont="1" applyFill="1" applyBorder="1" applyAlignment="1" applyProtection="1">
      <alignment horizontal="center" vertical="center"/>
      <protection locked="0"/>
    </xf>
    <xf numFmtId="49" fontId="39" fillId="2" borderId="6" xfId="0" applyNumberFormat="1" applyFont="1" applyFill="1" applyBorder="1" applyAlignment="1" applyProtection="1">
      <alignment horizontal="center" vertical="center"/>
      <protection locked="0"/>
    </xf>
    <xf numFmtId="49" fontId="39" fillId="2" borderId="7" xfId="0" applyNumberFormat="1" applyFont="1" applyFill="1" applyBorder="1" applyAlignment="1" applyProtection="1">
      <alignment horizontal="left" vertical="center"/>
      <protection locked="0"/>
    </xf>
    <xf numFmtId="49" fontId="39" fillId="2" borderId="6" xfId="0" applyNumberFormat="1" applyFont="1" applyFill="1" applyBorder="1" applyAlignment="1" applyProtection="1">
      <alignment horizontal="left" vertical="center"/>
      <protection locked="0"/>
    </xf>
    <xf numFmtId="0" fontId="26" fillId="0" borderId="7" xfId="3" applyFont="1" applyBorder="1" applyAlignment="1">
      <alignment horizontal="left" vertical="center" wrapText="1" shrinkToFit="1"/>
    </xf>
    <xf numFmtId="0" fontId="26" fillId="0" borderId="6" xfId="3" applyFont="1" applyBorder="1" applyAlignment="1">
      <alignment horizontal="left" vertical="center" wrapText="1" shrinkToFit="1"/>
    </xf>
    <xf numFmtId="0" fontId="26" fillId="0" borderId="8" xfId="3" applyFont="1" applyBorder="1" applyAlignment="1">
      <alignment horizontal="left" vertical="center" wrapText="1" shrinkToFit="1"/>
    </xf>
    <xf numFmtId="0" fontId="17" fillId="5" borderId="10" xfId="3" applyFont="1" applyFill="1" applyBorder="1" applyAlignment="1">
      <alignment horizontal="center" vertical="center"/>
    </xf>
    <xf numFmtId="0" fontId="17" fillId="5" borderId="3" xfId="3" applyFont="1" applyFill="1" applyBorder="1" applyAlignment="1">
      <alignment horizontal="center" vertical="center"/>
    </xf>
    <xf numFmtId="0" fontId="17" fillId="5" borderId="5" xfId="3" applyFont="1" applyFill="1" applyBorder="1" applyAlignment="1">
      <alignment horizontal="center" vertical="center"/>
    </xf>
    <xf numFmtId="0" fontId="17" fillId="5" borderId="4" xfId="3" applyFont="1" applyFill="1" applyBorder="1" applyAlignment="1">
      <alignment horizontal="center" vertical="center"/>
    </xf>
    <xf numFmtId="38" fontId="25" fillId="0" borderId="7" xfId="1" applyFont="1" applyBorder="1" applyAlignment="1" applyProtection="1">
      <alignment horizontal="right" vertical="center"/>
    </xf>
    <xf numFmtId="38" fontId="25" fillId="0" borderId="6" xfId="1" applyFont="1" applyBorder="1" applyAlignment="1" applyProtection="1">
      <alignment horizontal="right" vertical="center"/>
    </xf>
    <xf numFmtId="0" fontId="16" fillId="0" borderId="7" xfId="3" applyFont="1" applyBorder="1" applyAlignment="1">
      <alignment horizontal="center" vertical="center" shrinkToFit="1"/>
    </xf>
    <xf numFmtId="0" fontId="16" fillId="0" borderId="6" xfId="3" applyFont="1" applyBorder="1" applyAlignment="1">
      <alignment horizontal="center" vertical="center" shrinkToFit="1"/>
    </xf>
    <xf numFmtId="0" fontId="16" fillId="0" borderId="8" xfId="3" applyFont="1" applyBorder="1" applyAlignment="1">
      <alignment horizontal="center" vertical="center" shrinkToFit="1"/>
    </xf>
    <xf numFmtId="0" fontId="16" fillId="0" borderId="1" xfId="3" applyFont="1" applyBorder="1" applyAlignment="1">
      <alignment horizontal="center" vertical="center" wrapText="1"/>
    </xf>
    <xf numFmtId="49" fontId="28" fillId="2" borderId="20" xfId="0" applyNumberFormat="1" applyFont="1" applyFill="1" applyBorder="1" applyAlignment="1" applyProtection="1">
      <alignment horizontal="center" vertical="center"/>
      <protection locked="0"/>
    </xf>
    <xf numFmtId="49" fontId="28" fillId="2" borderId="21" xfId="0" applyNumberFormat="1" applyFont="1" applyFill="1" applyBorder="1" applyAlignment="1" applyProtection="1">
      <alignment horizontal="center" vertical="center"/>
      <protection locked="0"/>
    </xf>
    <xf numFmtId="49" fontId="28" fillId="2" borderId="22" xfId="0" applyNumberFormat="1" applyFont="1" applyFill="1" applyBorder="1" applyAlignment="1" applyProtection="1">
      <alignment horizontal="center" vertical="center"/>
      <protection locked="0"/>
    </xf>
    <xf numFmtId="49" fontId="28" fillId="4" borderId="7" xfId="0" applyNumberFormat="1" applyFont="1" applyFill="1" applyBorder="1" applyAlignment="1" applyProtection="1">
      <alignment horizontal="center" vertical="center"/>
      <protection locked="0"/>
    </xf>
    <xf numFmtId="49" fontId="28" fillId="4" borderId="6" xfId="0" applyNumberFormat="1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7" xfId="0" applyFont="1" applyFill="1" applyBorder="1" applyAlignment="1" applyProtection="1">
      <alignment horizontal="center" vertical="center" shrinkToFit="1"/>
      <protection locked="0"/>
    </xf>
    <xf numFmtId="0" fontId="20" fillId="5" borderId="14" xfId="3" applyFont="1" applyFill="1" applyBorder="1" applyAlignment="1">
      <alignment horizontal="center" vertical="center"/>
    </xf>
    <xf numFmtId="0" fontId="20" fillId="5" borderId="15" xfId="3" applyFont="1" applyFill="1" applyBorder="1" applyAlignment="1">
      <alignment horizontal="center" vertical="center"/>
    </xf>
    <xf numFmtId="0" fontId="20" fillId="5" borderId="16" xfId="3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15" fillId="0" borderId="7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49" fontId="16" fillId="4" borderId="1" xfId="3" applyNumberFormat="1" applyFont="1" applyFill="1" applyBorder="1" applyAlignment="1" applyProtection="1">
      <alignment horizontal="center" vertical="center"/>
      <protection locked="0"/>
    </xf>
    <xf numFmtId="49" fontId="16" fillId="4" borderId="27" xfId="3" applyNumberFormat="1" applyFont="1" applyFill="1" applyBorder="1" applyAlignment="1" applyProtection="1">
      <alignment horizontal="center" vertical="center"/>
      <protection locked="0"/>
    </xf>
    <xf numFmtId="0" fontId="16" fillId="0" borderId="29" xfId="3" applyFont="1" applyBorder="1" applyAlignment="1">
      <alignment horizontal="center" vertical="center"/>
    </xf>
    <xf numFmtId="0" fontId="16" fillId="0" borderId="24" xfId="3" applyFont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18" fillId="0" borderId="7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12" xfId="3" applyFont="1" applyBorder="1" applyAlignment="1">
      <alignment horizontal="center" vertical="center"/>
    </xf>
    <xf numFmtId="49" fontId="28" fillId="4" borderId="10" xfId="0" applyNumberFormat="1" applyFont="1" applyFill="1" applyBorder="1" applyAlignment="1" applyProtection="1">
      <alignment horizontal="center" vertical="center"/>
      <protection locked="0"/>
    </xf>
    <xf numFmtId="49" fontId="28" fillId="4" borderId="3" xfId="0" applyNumberFormat="1" applyFont="1" applyFill="1" applyBorder="1" applyAlignment="1" applyProtection="1">
      <alignment horizontal="center" vertical="center"/>
      <protection locked="0"/>
    </xf>
    <xf numFmtId="49" fontId="28" fillId="4" borderId="11" xfId="0" applyNumberFormat="1" applyFont="1" applyFill="1" applyBorder="1" applyAlignment="1" applyProtection="1">
      <alignment horizontal="center" vertical="center"/>
      <protection locked="0"/>
    </xf>
    <xf numFmtId="0" fontId="40" fillId="2" borderId="6" xfId="3" applyFont="1" applyFill="1" applyBorder="1" applyAlignment="1" applyProtection="1">
      <alignment horizontal="left" vertical="center" shrinkToFit="1"/>
      <protection locked="0"/>
    </xf>
    <xf numFmtId="0" fontId="40" fillId="2" borderId="8" xfId="3" applyFont="1" applyFill="1" applyBorder="1" applyAlignment="1" applyProtection="1">
      <alignment horizontal="left" vertical="center" shrinkToFit="1"/>
      <protection locked="0"/>
    </xf>
    <xf numFmtId="0" fontId="25" fillId="2" borderId="6" xfId="3" applyFont="1" applyFill="1" applyBorder="1" applyAlignment="1" applyProtection="1">
      <alignment horizontal="left" vertical="center"/>
      <protection locked="0"/>
    </xf>
    <xf numFmtId="0" fontId="25" fillId="2" borderId="13" xfId="3" applyFont="1" applyFill="1" applyBorder="1" applyAlignment="1" applyProtection="1">
      <alignment horizontal="left" vertical="center"/>
      <protection locked="0"/>
    </xf>
    <xf numFmtId="0" fontId="18" fillId="0" borderId="7" xfId="3" applyFont="1" applyBorder="1" applyAlignment="1">
      <alignment horizontal="center" vertical="center"/>
    </xf>
    <xf numFmtId="49" fontId="28" fillId="4" borderId="8" xfId="0" applyNumberFormat="1" applyFont="1" applyFill="1" applyBorder="1" applyAlignment="1" applyProtection="1">
      <alignment horizontal="center" vertical="center"/>
      <protection locked="0"/>
    </xf>
    <xf numFmtId="178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16" fillId="2" borderId="24" xfId="3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26" fillId="0" borderId="23" xfId="3" applyFont="1" applyBorder="1" applyAlignment="1">
      <alignment horizontal="center" vertical="center" textRotation="255"/>
    </xf>
    <xf numFmtId="0" fontId="26" fillId="0" borderId="26" xfId="3" applyFont="1" applyBorder="1" applyAlignment="1">
      <alignment horizontal="center" vertical="center" textRotation="255"/>
    </xf>
    <xf numFmtId="0" fontId="26" fillId="0" borderId="38" xfId="3" applyFont="1" applyBorder="1" applyAlignment="1">
      <alignment horizontal="center" vertical="center" textRotation="255"/>
    </xf>
    <xf numFmtId="0" fontId="26" fillId="0" borderId="28" xfId="3" applyFont="1" applyBorder="1" applyAlignment="1">
      <alignment horizontal="center" vertical="center" textRotation="255"/>
    </xf>
    <xf numFmtId="0" fontId="16" fillId="0" borderId="31" xfId="3" applyFont="1" applyBorder="1" applyAlignment="1">
      <alignment horizontal="center" vertical="center"/>
    </xf>
    <xf numFmtId="0" fontId="16" fillId="0" borderId="32" xfId="3" applyFont="1" applyBorder="1" applyAlignment="1">
      <alignment horizontal="center" vertical="center"/>
    </xf>
    <xf numFmtId="0" fontId="16" fillId="0" borderId="6" xfId="3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25" fillId="0" borderId="1" xfId="3" applyFont="1" applyBorder="1" applyAlignment="1">
      <alignment horizontal="center" vertical="center"/>
    </xf>
    <xf numFmtId="0" fontId="25" fillId="0" borderId="7" xfId="3" applyFont="1" applyBorder="1" applyAlignment="1">
      <alignment horizontal="right" vertical="center"/>
    </xf>
    <xf numFmtId="0" fontId="25" fillId="0" borderId="6" xfId="3" applyFont="1" applyBorder="1" applyAlignment="1">
      <alignment horizontal="right" vertical="center"/>
    </xf>
    <xf numFmtId="0" fontId="41" fillId="0" borderId="0" xfId="3" applyFont="1" applyAlignment="1">
      <alignment horizontal="center" vertical="center" shrinkToFit="1"/>
    </xf>
    <xf numFmtId="0" fontId="36" fillId="0" borderId="0" xfId="3" applyFont="1" applyAlignment="1">
      <alignment horizontal="center" vertical="center" shrinkToFit="1"/>
    </xf>
    <xf numFmtId="0" fontId="32" fillId="0" borderId="0" xfId="3" applyFont="1" applyAlignment="1">
      <alignment horizontal="center" vertical="center" shrinkToFit="1"/>
    </xf>
    <xf numFmtId="0" fontId="22" fillId="0" borderId="0" xfId="3" applyFont="1" applyAlignment="1">
      <alignment horizontal="center" vertical="center" shrinkToFit="1"/>
    </xf>
    <xf numFmtId="49" fontId="35" fillId="0" borderId="0" xfId="3" applyNumberFormat="1" applyFont="1" applyAlignment="1">
      <alignment horizontal="left" vertical="center" shrinkToFit="1"/>
    </xf>
    <xf numFmtId="0" fontId="35" fillId="0" borderId="0" xfId="3" applyFont="1" applyAlignment="1">
      <alignment horizontal="left" vertical="center" shrinkToFit="1"/>
    </xf>
    <xf numFmtId="177" fontId="30" fillId="0" borderId="0" xfId="0" applyNumberFormat="1" applyFont="1" applyAlignment="1">
      <alignment horizontal="center" vertical="center" shrinkToFit="1"/>
    </xf>
    <xf numFmtId="177" fontId="38" fillId="0" borderId="0" xfId="0" applyNumberFormat="1" applyFont="1" applyAlignment="1">
      <alignment horizontal="center" vertical="center" shrinkToFit="1"/>
    </xf>
    <xf numFmtId="0" fontId="38" fillId="0" borderId="0" xfId="3" applyFont="1" applyAlignment="1">
      <alignment horizontal="left" vertical="center" shrinkToFit="1"/>
    </xf>
    <xf numFmtId="0" fontId="38" fillId="0" borderId="0" xfId="3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C1DBF485-A9BC-4E22-8C8B-FB593FD1591C}"/>
  </cellStyles>
  <dxfs count="1">
    <dxf>
      <fill>
        <patternFill patternType="solid"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FFCCCC"/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C5560-9BEB-426D-909C-61452B868ADA}">
  <sheetPr>
    <pageSetUpPr fitToPage="1"/>
  </sheetPr>
  <dimension ref="A1:AO56"/>
  <sheetViews>
    <sheetView tabSelected="1" zoomScaleNormal="100" zoomScalePageLayoutView="115" workbookViewId="0">
      <selection activeCell="D7" sqref="D7:L7"/>
    </sheetView>
  </sheetViews>
  <sheetFormatPr defaultColWidth="3.5703125" defaultRowHeight="13.5" x14ac:dyDescent="0.15"/>
  <cols>
    <col min="1" max="1" width="3.5703125" style="65" customWidth="1"/>
    <col min="2" max="11" width="3.5703125" style="65"/>
    <col min="12" max="12" width="3.5703125" style="65" customWidth="1"/>
    <col min="13" max="32" width="3.5703125" style="65"/>
    <col min="33" max="33" width="3.5703125" style="65" customWidth="1"/>
    <col min="34" max="34" width="25.5703125" style="65" hidden="1" customWidth="1"/>
    <col min="35" max="35" width="6.5703125" style="65" hidden="1" customWidth="1"/>
    <col min="36" max="36" width="7.140625" style="65" hidden="1" customWidth="1"/>
    <col min="37" max="38" width="16.140625" style="65" hidden="1" customWidth="1"/>
    <col min="39" max="39" width="11.5703125" style="65" hidden="1" customWidth="1"/>
    <col min="40" max="40" width="3.5703125" style="65" customWidth="1"/>
    <col min="41" max="41" width="12.28515625" style="65" customWidth="1"/>
    <col min="42" max="16384" width="3.5703125" style="65"/>
  </cols>
  <sheetData>
    <row r="1" spans="1:41" s="38" customFormat="1" ht="26.65" customHeight="1" x14ac:dyDescent="0.15">
      <c r="A1" s="78" t="str">
        <f>AH1&amp;"　申込書"</f>
        <v>なみはやマスターズ公認記録会２０２４　申込書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F1" t="s">
        <v>79</v>
      </c>
      <c r="AH1" s="38" t="s">
        <v>109</v>
      </c>
    </row>
    <row r="2" spans="1:41" s="38" customFormat="1" ht="9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41" s="41" customFormat="1" ht="15" hidden="1" customHeight="1" x14ac:dyDescent="0.15">
      <c r="A3" s="40" t="s">
        <v>47</v>
      </c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I3" s="41" t="s">
        <v>64</v>
      </c>
    </row>
    <row r="4" spans="1:41" s="41" customFormat="1" ht="22.5" customHeight="1" x14ac:dyDescent="0.15">
      <c r="A4" s="42"/>
      <c r="B4" s="43"/>
      <c r="C4" s="43"/>
      <c r="D4" s="44" t="s">
        <v>46</v>
      </c>
      <c r="E4" s="79">
        <v>45564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80"/>
      <c r="AI4" s="45">
        <v>45564</v>
      </c>
      <c r="AK4" s="46">
        <v>45533</v>
      </c>
      <c r="AO4" s="77"/>
    </row>
    <row r="5" spans="1:41" s="41" customFormat="1" ht="15" customHeight="1" x14ac:dyDescent="0.15">
      <c r="A5" s="40"/>
      <c r="AI5" s="45"/>
      <c r="AJ5" s="46"/>
    </row>
    <row r="6" spans="1:41" s="41" customFormat="1" ht="21.75" customHeight="1" x14ac:dyDescent="0.15">
      <c r="A6" s="47" t="s">
        <v>48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9"/>
      <c r="AI6" s="45"/>
      <c r="AJ6" s="46"/>
    </row>
    <row r="7" spans="1:41" s="41" customFormat="1" ht="30.75" customHeight="1" x14ac:dyDescent="0.15">
      <c r="A7" s="143" t="s">
        <v>82</v>
      </c>
      <c r="B7" s="144"/>
      <c r="C7" s="145"/>
      <c r="D7" s="100"/>
      <c r="E7" s="101"/>
      <c r="F7" s="101"/>
      <c r="G7" s="101"/>
      <c r="H7" s="101"/>
      <c r="I7" s="101"/>
      <c r="J7" s="101"/>
      <c r="K7" s="101"/>
      <c r="L7" s="101"/>
      <c r="M7" s="143" t="s">
        <v>103</v>
      </c>
      <c r="N7" s="144"/>
      <c r="O7" s="145"/>
      <c r="P7" s="102"/>
      <c r="Q7" s="103"/>
      <c r="R7" s="103"/>
      <c r="S7" s="103"/>
      <c r="T7" s="103"/>
      <c r="U7" s="103"/>
      <c r="V7" s="103"/>
      <c r="W7" s="103"/>
      <c r="X7" s="104" t="s">
        <v>108</v>
      </c>
      <c r="Y7" s="105"/>
      <c r="Z7" s="105"/>
      <c r="AA7" s="105"/>
      <c r="AB7" s="105"/>
      <c r="AC7" s="105"/>
      <c r="AD7" s="106"/>
      <c r="AH7" s="41">
        <f>IF(AND(Y17=Y21,Y17=Y25,Y17=Y29),Y17,AO4)</f>
        <v>0</v>
      </c>
      <c r="AI7" s="45"/>
      <c r="AJ7" s="46"/>
    </row>
    <row r="8" spans="1:41" s="41" customFormat="1" ht="26.25" customHeight="1" x14ac:dyDescent="0.15">
      <c r="A8" s="156" t="s">
        <v>65</v>
      </c>
      <c r="B8" s="144"/>
      <c r="C8" s="145"/>
      <c r="D8" s="51" t="s">
        <v>0</v>
      </c>
      <c r="E8" s="154"/>
      <c r="F8" s="154"/>
      <c r="G8" s="154"/>
      <c r="H8" s="155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3"/>
      <c r="AH8" s="50"/>
      <c r="AI8" s="45"/>
      <c r="AJ8" s="46"/>
    </row>
    <row r="9" spans="1:41" s="41" customFormat="1" ht="26.25" customHeight="1" thickBot="1" x14ac:dyDescent="0.2">
      <c r="A9" s="86" t="s">
        <v>49</v>
      </c>
      <c r="B9" s="87"/>
      <c r="C9" s="88"/>
      <c r="D9" s="120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57"/>
      <c r="P9" s="146" t="s">
        <v>50</v>
      </c>
      <c r="Q9" s="147"/>
      <c r="R9" s="148"/>
      <c r="S9" s="149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1"/>
      <c r="AI9" s="45"/>
      <c r="AJ9" s="46"/>
    </row>
    <row r="10" spans="1:41" s="41" customFormat="1" ht="24.75" customHeight="1" x14ac:dyDescent="0.15">
      <c r="A10" s="113" t="s">
        <v>51</v>
      </c>
      <c r="B10" s="114"/>
      <c r="C10" s="115"/>
      <c r="D10" s="12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4" t="s">
        <v>52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6"/>
      <c r="AI10" s="45"/>
      <c r="AJ10" s="46"/>
    </row>
    <row r="11" spans="1:41" s="41" customFormat="1" ht="27.75" customHeight="1" thickBot="1" x14ac:dyDescent="0.2">
      <c r="A11" s="116" t="s">
        <v>74</v>
      </c>
      <c r="B11" s="116"/>
      <c r="C11" s="116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  <c r="P11" s="117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9"/>
    </row>
    <row r="12" spans="1:41" s="38" customFormat="1" ht="9.9499999999999993" customHeight="1" x14ac:dyDescent="0.1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K12" s="41"/>
      <c r="AL12" s="41"/>
    </row>
    <row r="13" spans="1:41" s="38" customFormat="1" ht="20.25" customHeight="1" x14ac:dyDescent="0.15">
      <c r="A13" s="86"/>
      <c r="B13" s="87"/>
      <c r="C13" s="87"/>
      <c r="D13" s="87"/>
      <c r="E13" s="87"/>
      <c r="F13" s="88"/>
      <c r="G13" s="130" t="s">
        <v>84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2"/>
      <c r="Y13" s="89" t="s">
        <v>27</v>
      </c>
      <c r="Z13" s="89"/>
      <c r="AA13" s="89"/>
      <c r="AB13" s="89"/>
      <c r="AC13" s="89"/>
      <c r="AD13" s="89"/>
      <c r="AE13" s="41"/>
      <c r="AF13" s="41"/>
      <c r="AG13" s="41"/>
      <c r="AH13" s="38" t="s">
        <v>88</v>
      </c>
      <c r="AI13" s="52" t="s">
        <v>19</v>
      </c>
      <c r="AJ13" s="53" t="s">
        <v>24</v>
      </c>
      <c r="AK13" s="53" t="s">
        <v>25</v>
      </c>
      <c r="AM13" s="38" t="s">
        <v>77</v>
      </c>
    </row>
    <row r="14" spans="1:41" s="38" customFormat="1" ht="30" customHeight="1" x14ac:dyDescent="0.15">
      <c r="A14" s="86" t="s">
        <v>83</v>
      </c>
      <c r="B14" s="87"/>
      <c r="C14" s="87"/>
      <c r="D14" s="87"/>
      <c r="E14" s="87"/>
      <c r="F14" s="88"/>
      <c r="G14" s="127" t="s">
        <v>110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9"/>
      <c r="Y14" s="90"/>
      <c r="Z14" s="90"/>
      <c r="AA14" s="90"/>
      <c r="AB14" s="90"/>
      <c r="AC14" s="90"/>
      <c r="AD14" s="90"/>
      <c r="AE14" s="41"/>
      <c r="AF14" s="41"/>
      <c r="AG14" s="41"/>
      <c r="AH14" s="38">
        <f>IF(G14="","",VLOOKUP(G14,AH46:AM51,5,0))</f>
        <v>2800</v>
      </c>
      <c r="AI14" s="38">
        <f>IF(G14="","",VLOOKUP(G14,AH46:AM51,2,0))</f>
        <v>5</v>
      </c>
      <c r="AJ14" s="38">
        <f>IF(G14="","",VLOOKUP(G14,AH46:AM51,3,0))</f>
        <v>7</v>
      </c>
      <c r="AK14" s="38">
        <f>IF(G14="","",VLOOKUP(G14,AH46:AM51,4,0))</f>
        <v>100</v>
      </c>
      <c r="AL14" s="38" t="str">
        <f>IF(Y14="","999:99.99"," "&amp;LEFT(RIGHT("  "&amp;TEXT(Y14,"0.00"),7),2)&amp;":"&amp;RIGHT(TEXT(Y14,"0.00"),5))</f>
        <v>999:99.99</v>
      </c>
      <c r="AM14" s="38">
        <f>IF(G14="","",VLOOKUP(G14,AH46:AM51,6,0))</f>
        <v>37</v>
      </c>
    </row>
    <row r="15" spans="1:41" s="38" customFormat="1" ht="9.9499999999999993" customHeight="1" thickBot="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K15" s="41"/>
      <c r="AL15" s="41"/>
    </row>
    <row r="16" spans="1:41" s="38" customFormat="1" ht="23.25" customHeight="1" x14ac:dyDescent="0.15">
      <c r="A16" s="163" t="s">
        <v>87</v>
      </c>
      <c r="B16" s="136" t="s">
        <v>71</v>
      </c>
      <c r="C16" s="136"/>
      <c r="D16" s="136"/>
      <c r="E16" s="136"/>
      <c r="F16" s="136"/>
      <c r="G16" s="158"/>
      <c r="H16" s="158"/>
      <c r="I16" s="158"/>
      <c r="J16" s="158"/>
      <c r="K16" s="158"/>
      <c r="L16" s="158"/>
      <c r="M16" s="158"/>
      <c r="N16" s="136" t="s">
        <v>44</v>
      </c>
      <c r="O16" s="136"/>
      <c r="P16" s="136"/>
      <c r="Q16" s="159"/>
      <c r="R16" s="159"/>
      <c r="S16" s="136" t="s">
        <v>63</v>
      </c>
      <c r="T16" s="136"/>
      <c r="U16" s="136"/>
      <c r="V16" s="160" t="str">
        <f>IF(G16="","",YEAR($E$4)-YEAR(G16))</f>
        <v/>
      </c>
      <c r="W16" s="160"/>
      <c r="X16" s="136" t="s">
        <v>86</v>
      </c>
      <c r="Y16" s="136"/>
      <c r="Z16" s="136"/>
      <c r="AA16" s="136"/>
      <c r="AB16" s="161"/>
      <c r="AC16" s="161"/>
      <c r="AD16" s="162"/>
      <c r="AE16" s="41"/>
      <c r="AF16" s="41"/>
      <c r="AG16" s="41"/>
      <c r="AH16" s="41" t="s">
        <v>92</v>
      </c>
      <c r="AI16" s="38" t="s">
        <v>19</v>
      </c>
      <c r="AJ16" s="38" t="s">
        <v>93</v>
      </c>
      <c r="AK16" s="41" t="s">
        <v>72</v>
      </c>
      <c r="AL16" s="41" t="s">
        <v>45</v>
      </c>
      <c r="AM16" s="38" t="s">
        <v>85</v>
      </c>
    </row>
    <row r="17" spans="1:39" s="38" customFormat="1" ht="23.25" customHeight="1" x14ac:dyDescent="0.15">
      <c r="A17" s="164"/>
      <c r="B17" s="167" t="s">
        <v>70</v>
      </c>
      <c r="C17" s="167"/>
      <c r="D17" s="167"/>
      <c r="E17" s="167"/>
      <c r="F17" s="167"/>
      <c r="G17" s="137"/>
      <c r="H17" s="138"/>
      <c r="I17" s="138"/>
      <c r="J17" s="138"/>
      <c r="K17" s="138"/>
      <c r="L17" s="138"/>
      <c r="M17" s="139"/>
      <c r="N17" s="137"/>
      <c r="O17" s="138"/>
      <c r="P17" s="138"/>
      <c r="Q17" s="138"/>
      <c r="R17" s="138"/>
      <c r="S17" s="138"/>
      <c r="T17" s="139"/>
      <c r="U17" s="91" t="s">
        <v>45</v>
      </c>
      <c r="V17" s="91"/>
      <c r="W17" s="91"/>
      <c r="X17" s="91"/>
      <c r="Y17" s="133"/>
      <c r="Z17" s="133"/>
      <c r="AA17" s="133"/>
      <c r="AB17" s="133"/>
      <c r="AC17" s="133"/>
      <c r="AD17" s="134"/>
      <c r="AE17" s="41"/>
      <c r="AF17" s="41"/>
      <c r="AG17" s="41"/>
      <c r="AH17" s="38" t="str">
        <f>ASC(TRIM(G17))&amp;" "&amp;ASC(TRIM(N17))</f>
        <v xml:space="preserve"> </v>
      </c>
      <c r="AI17" s="38">
        <f>IF(Q16="男子",0,IF(Q16="女子",5,9))</f>
        <v>9</v>
      </c>
      <c r="AJ17" s="38" t="str">
        <f>V16</f>
        <v/>
      </c>
      <c r="AK17" s="54">
        <f>G16</f>
        <v>0</v>
      </c>
      <c r="AL17" s="41" t="str">
        <f>IF(Y17="","",Y17)</f>
        <v/>
      </c>
      <c r="AM17" s="38" t="str">
        <f>IF(Y19="","",Y19)</f>
        <v/>
      </c>
    </row>
    <row r="18" spans="1:39" s="38" customFormat="1" ht="23.25" hidden="1" customHeight="1" x14ac:dyDescent="0.15">
      <c r="A18" s="165"/>
      <c r="B18" s="70"/>
      <c r="C18" s="70"/>
      <c r="D18" s="70"/>
      <c r="E18" s="70"/>
      <c r="F18" s="70"/>
      <c r="G18" s="71"/>
      <c r="H18" s="72"/>
      <c r="I18" s="72"/>
      <c r="J18" s="72"/>
      <c r="K18" s="72"/>
      <c r="L18" s="72"/>
      <c r="M18" s="73"/>
      <c r="N18" s="71"/>
      <c r="O18" s="72"/>
      <c r="P18" s="72"/>
      <c r="Q18" s="72"/>
      <c r="R18" s="72"/>
      <c r="S18" s="72"/>
      <c r="T18" s="73"/>
      <c r="U18" s="74"/>
      <c r="V18" s="74"/>
      <c r="W18" s="74"/>
      <c r="X18" s="74"/>
      <c r="Y18" s="75"/>
      <c r="Z18" s="75"/>
      <c r="AA18" s="75"/>
      <c r="AB18" s="75"/>
      <c r="AC18" s="75"/>
      <c r="AD18" s="76"/>
      <c r="AE18" s="41"/>
      <c r="AF18" s="41"/>
      <c r="AG18" s="41"/>
      <c r="AK18" s="54"/>
      <c r="AL18" s="41"/>
    </row>
    <row r="19" spans="1:39" s="38" customFormat="1" ht="23.25" customHeight="1" thickBot="1" x14ac:dyDescent="0.2">
      <c r="A19" s="166"/>
      <c r="B19" s="168" t="s">
        <v>62</v>
      </c>
      <c r="C19" s="168"/>
      <c r="D19" s="168"/>
      <c r="E19" s="168"/>
      <c r="F19" s="168"/>
      <c r="G19" s="140"/>
      <c r="H19" s="141"/>
      <c r="I19" s="141"/>
      <c r="J19" s="141"/>
      <c r="K19" s="141"/>
      <c r="L19" s="141"/>
      <c r="M19" s="142"/>
      <c r="N19" s="140"/>
      <c r="O19" s="141"/>
      <c r="P19" s="141"/>
      <c r="Q19" s="141"/>
      <c r="R19" s="141"/>
      <c r="S19" s="141"/>
      <c r="T19" s="142"/>
      <c r="U19" s="135" t="s">
        <v>85</v>
      </c>
      <c r="V19" s="135"/>
      <c r="W19" s="135"/>
      <c r="X19" s="135"/>
      <c r="Y19" s="84"/>
      <c r="Z19" s="84"/>
      <c r="AA19" s="84"/>
      <c r="AB19" s="84"/>
      <c r="AC19" s="84"/>
      <c r="AD19" s="85"/>
      <c r="AE19" s="41"/>
      <c r="AF19" s="41"/>
      <c r="AG19" s="41"/>
      <c r="AH19" s="38" t="str">
        <f>ASC(TRIM(G19))&amp;"　"&amp;ASC(TRIM(N19))</f>
        <v>　</v>
      </c>
      <c r="AK19" s="41"/>
      <c r="AL19" s="41"/>
    </row>
    <row r="20" spans="1:39" s="38" customFormat="1" ht="23.25" customHeight="1" x14ac:dyDescent="0.15">
      <c r="A20" s="163" t="s">
        <v>94</v>
      </c>
      <c r="B20" s="136" t="s">
        <v>71</v>
      </c>
      <c r="C20" s="136"/>
      <c r="D20" s="136"/>
      <c r="E20" s="136"/>
      <c r="F20" s="136"/>
      <c r="G20" s="158"/>
      <c r="H20" s="158"/>
      <c r="I20" s="158"/>
      <c r="J20" s="158"/>
      <c r="K20" s="158"/>
      <c r="L20" s="158"/>
      <c r="M20" s="158"/>
      <c r="N20" s="136" t="s">
        <v>44</v>
      </c>
      <c r="O20" s="136"/>
      <c r="P20" s="136"/>
      <c r="Q20" s="159"/>
      <c r="R20" s="159"/>
      <c r="S20" s="136" t="s">
        <v>63</v>
      </c>
      <c r="T20" s="136"/>
      <c r="U20" s="136"/>
      <c r="V20" s="160" t="str">
        <f>IF(G20="","",YEAR($E$4)-YEAR(G20))</f>
        <v/>
      </c>
      <c r="W20" s="160"/>
      <c r="X20" s="136" t="s">
        <v>86</v>
      </c>
      <c r="Y20" s="136"/>
      <c r="Z20" s="136"/>
      <c r="AA20" s="136"/>
      <c r="AB20" s="161"/>
      <c r="AC20" s="161"/>
      <c r="AD20" s="162"/>
      <c r="AE20" s="41"/>
      <c r="AF20" s="41"/>
      <c r="AG20" s="41"/>
      <c r="AH20" s="41" t="s">
        <v>92</v>
      </c>
      <c r="AJ20" s="38" t="s">
        <v>93</v>
      </c>
      <c r="AK20" s="41" t="s">
        <v>72</v>
      </c>
      <c r="AL20" s="41" t="s">
        <v>45</v>
      </c>
      <c r="AM20" s="38" t="s">
        <v>85</v>
      </c>
    </row>
    <row r="21" spans="1:39" s="38" customFormat="1" ht="23.25" customHeight="1" x14ac:dyDescent="0.15">
      <c r="A21" s="164"/>
      <c r="B21" s="167" t="s">
        <v>70</v>
      </c>
      <c r="C21" s="167"/>
      <c r="D21" s="167"/>
      <c r="E21" s="167"/>
      <c r="F21" s="167"/>
      <c r="G21" s="137"/>
      <c r="H21" s="138"/>
      <c r="I21" s="138"/>
      <c r="J21" s="138"/>
      <c r="K21" s="138"/>
      <c r="L21" s="138"/>
      <c r="M21" s="139"/>
      <c r="N21" s="137"/>
      <c r="O21" s="138"/>
      <c r="P21" s="138"/>
      <c r="Q21" s="138"/>
      <c r="R21" s="138"/>
      <c r="S21" s="138"/>
      <c r="T21" s="139"/>
      <c r="U21" s="91" t="s">
        <v>45</v>
      </c>
      <c r="V21" s="91"/>
      <c r="W21" s="91"/>
      <c r="X21" s="91"/>
      <c r="Y21" s="133"/>
      <c r="Z21" s="133"/>
      <c r="AA21" s="133"/>
      <c r="AB21" s="133"/>
      <c r="AC21" s="133"/>
      <c r="AD21" s="134"/>
      <c r="AE21" s="41"/>
      <c r="AF21" s="41"/>
      <c r="AG21" s="41"/>
      <c r="AH21" s="38" t="str">
        <f>ASC(TRIM(G21))&amp;" "&amp;ASC(TRIM(N21))</f>
        <v xml:space="preserve"> </v>
      </c>
      <c r="AI21" s="38">
        <f>IF(Q20="男子",0,IF(Q20="女子",5,9))</f>
        <v>9</v>
      </c>
      <c r="AJ21" s="38" t="str">
        <f>V20</f>
        <v/>
      </c>
      <c r="AK21" s="54">
        <f>G20</f>
        <v>0</v>
      </c>
      <c r="AL21" s="41" t="str">
        <f>IF(Y21="","",Y21)</f>
        <v/>
      </c>
      <c r="AM21" s="38" t="str">
        <f>IF(Y23="","",Y23)</f>
        <v/>
      </c>
    </row>
    <row r="22" spans="1:39" s="38" customFormat="1" ht="23.25" hidden="1" customHeight="1" x14ac:dyDescent="0.15">
      <c r="A22" s="165"/>
      <c r="B22" s="70"/>
      <c r="C22" s="70"/>
      <c r="D22" s="70"/>
      <c r="E22" s="70"/>
      <c r="F22" s="70"/>
      <c r="G22" s="71"/>
      <c r="H22" s="72"/>
      <c r="I22" s="72"/>
      <c r="J22" s="72"/>
      <c r="K22" s="72"/>
      <c r="L22" s="72"/>
      <c r="M22" s="73"/>
      <c r="N22" s="71"/>
      <c r="O22" s="72"/>
      <c r="P22" s="72"/>
      <c r="Q22" s="72"/>
      <c r="R22" s="72"/>
      <c r="S22" s="72"/>
      <c r="T22" s="73"/>
      <c r="U22" s="74"/>
      <c r="V22" s="74"/>
      <c r="W22" s="74"/>
      <c r="X22" s="74"/>
      <c r="Y22" s="75"/>
      <c r="Z22" s="75"/>
      <c r="AA22" s="75"/>
      <c r="AB22" s="75"/>
      <c r="AC22" s="75"/>
      <c r="AD22" s="76"/>
      <c r="AE22" s="41"/>
      <c r="AF22" s="41"/>
      <c r="AG22" s="41"/>
      <c r="AK22" s="54"/>
      <c r="AL22" s="41"/>
    </row>
    <row r="23" spans="1:39" s="38" customFormat="1" ht="23.25" customHeight="1" thickBot="1" x14ac:dyDescent="0.2">
      <c r="A23" s="166"/>
      <c r="B23" s="168" t="s">
        <v>62</v>
      </c>
      <c r="C23" s="168"/>
      <c r="D23" s="168"/>
      <c r="E23" s="168"/>
      <c r="F23" s="168"/>
      <c r="G23" s="140"/>
      <c r="H23" s="141"/>
      <c r="I23" s="141"/>
      <c r="J23" s="141"/>
      <c r="K23" s="141"/>
      <c r="L23" s="141"/>
      <c r="M23" s="142"/>
      <c r="N23" s="140"/>
      <c r="O23" s="141"/>
      <c r="P23" s="141"/>
      <c r="Q23" s="141"/>
      <c r="R23" s="141"/>
      <c r="S23" s="141"/>
      <c r="T23" s="142"/>
      <c r="U23" s="135" t="s">
        <v>85</v>
      </c>
      <c r="V23" s="135"/>
      <c r="W23" s="135"/>
      <c r="X23" s="135"/>
      <c r="Y23" s="84"/>
      <c r="Z23" s="84"/>
      <c r="AA23" s="84"/>
      <c r="AB23" s="84"/>
      <c r="AC23" s="84"/>
      <c r="AD23" s="85"/>
      <c r="AE23" s="41"/>
      <c r="AF23" s="41"/>
      <c r="AG23" s="41"/>
      <c r="AH23" s="38" t="str">
        <f>ASC(TRIM(G23))&amp;"　"&amp;ASC(TRIM(N23))</f>
        <v>　</v>
      </c>
      <c r="AK23" s="41"/>
      <c r="AL23" s="41"/>
    </row>
    <row r="24" spans="1:39" s="38" customFormat="1" ht="23.25" customHeight="1" x14ac:dyDescent="0.15">
      <c r="A24" s="163" t="s">
        <v>96</v>
      </c>
      <c r="B24" s="136" t="s">
        <v>71</v>
      </c>
      <c r="C24" s="136"/>
      <c r="D24" s="136"/>
      <c r="E24" s="136"/>
      <c r="F24" s="136"/>
      <c r="G24" s="158"/>
      <c r="H24" s="158"/>
      <c r="I24" s="158"/>
      <c r="J24" s="158"/>
      <c r="K24" s="158"/>
      <c r="L24" s="158"/>
      <c r="M24" s="158"/>
      <c r="N24" s="136" t="s">
        <v>44</v>
      </c>
      <c r="O24" s="136"/>
      <c r="P24" s="136"/>
      <c r="Q24" s="159"/>
      <c r="R24" s="159"/>
      <c r="S24" s="136" t="s">
        <v>63</v>
      </c>
      <c r="T24" s="136"/>
      <c r="U24" s="136"/>
      <c r="V24" s="160" t="str">
        <f>IF(G24="","",YEAR($E$4)-YEAR(G24))</f>
        <v/>
      </c>
      <c r="W24" s="160"/>
      <c r="X24" s="136" t="s">
        <v>86</v>
      </c>
      <c r="Y24" s="136"/>
      <c r="Z24" s="136"/>
      <c r="AA24" s="136"/>
      <c r="AB24" s="161"/>
      <c r="AC24" s="161"/>
      <c r="AD24" s="162"/>
      <c r="AE24" s="41"/>
      <c r="AF24" s="41"/>
      <c r="AG24" s="41"/>
      <c r="AH24" s="41" t="s">
        <v>92</v>
      </c>
      <c r="AJ24" s="38" t="s">
        <v>93</v>
      </c>
      <c r="AK24" s="41" t="s">
        <v>72</v>
      </c>
      <c r="AL24" s="41" t="s">
        <v>45</v>
      </c>
      <c r="AM24" s="38" t="s">
        <v>85</v>
      </c>
    </row>
    <row r="25" spans="1:39" s="38" customFormat="1" ht="23.25" customHeight="1" x14ac:dyDescent="0.15">
      <c r="A25" s="164"/>
      <c r="B25" s="167" t="s">
        <v>70</v>
      </c>
      <c r="C25" s="167"/>
      <c r="D25" s="167"/>
      <c r="E25" s="167"/>
      <c r="F25" s="167"/>
      <c r="G25" s="137"/>
      <c r="H25" s="138"/>
      <c r="I25" s="138"/>
      <c r="J25" s="138"/>
      <c r="K25" s="138"/>
      <c r="L25" s="138"/>
      <c r="M25" s="139"/>
      <c r="N25" s="137"/>
      <c r="O25" s="138"/>
      <c r="P25" s="138"/>
      <c r="Q25" s="138"/>
      <c r="R25" s="138"/>
      <c r="S25" s="138"/>
      <c r="T25" s="139"/>
      <c r="U25" s="91" t="s">
        <v>45</v>
      </c>
      <c r="V25" s="91"/>
      <c r="W25" s="91"/>
      <c r="X25" s="91"/>
      <c r="Y25" s="133"/>
      <c r="Z25" s="133"/>
      <c r="AA25" s="133"/>
      <c r="AB25" s="133"/>
      <c r="AC25" s="133"/>
      <c r="AD25" s="134"/>
      <c r="AE25" s="41"/>
      <c r="AF25" s="41"/>
      <c r="AG25" s="41"/>
      <c r="AH25" s="38" t="str">
        <f>ASC(TRIM(G25))&amp;" "&amp;ASC(TRIM(N25))</f>
        <v xml:space="preserve"> </v>
      </c>
      <c r="AI25" s="38">
        <f>IF(Q24="男子",0,IF(Q24="女子",5,9))</f>
        <v>9</v>
      </c>
      <c r="AJ25" s="38" t="str">
        <f>V24</f>
        <v/>
      </c>
      <c r="AK25" s="54">
        <f>G24</f>
        <v>0</v>
      </c>
      <c r="AL25" s="41" t="str">
        <f>IF(Y25="","",Y25)</f>
        <v/>
      </c>
      <c r="AM25" s="38" t="str">
        <f>IF(Y27="","",Y27)</f>
        <v/>
      </c>
    </row>
    <row r="26" spans="1:39" s="38" customFormat="1" ht="23.25" hidden="1" customHeight="1" x14ac:dyDescent="0.15">
      <c r="A26" s="165"/>
      <c r="B26" s="70"/>
      <c r="C26" s="70"/>
      <c r="D26" s="70"/>
      <c r="E26" s="70"/>
      <c r="F26" s="70"/>
      <c r="G26" s="71"/>
      <c r="H26" s="72"/>
      <c r="I26" s="72"/>
      <c r="J26" s="72"/>
      <c r="K26" s="72"/>
      <c r="L26" s="72"/>
      <c r="M26" s="73"/>
      <c r="N26" s="71"/>
      <c r="O26" s="72"/>
      <c r="P26" s="72"/>
      <c r="Q26" s="72"/>
      <c r="R26" s="72"/>
      <c r="S26" s="72"/>
      <c r="T26" s="73"/>
      <c r="U26" s="74"/>
      <c r="V26" s="74"/>
      <c r="W26" s="74"/>
      <c r="X26" s="74"/>
      <c r="Y26" s="75"/>
      <c r="Z26" s="75"/>
      <c r="AA26" s="75"/>
      <c r="AB26" s="75"/>
      <c r="AC26" s="75"/>
      <c r="AD26" s="76"/>
      <c r="AE26" s="41"/>
      <c r="AF26" s="41"/>
      <c r="AG26" s="41"/>
      <c r="AK26" s="54"/>
      <c r="AL26" s="41"/>
    </row>
    <row r="27" spans="1:39" s="38" customFormat="1" ht="23.25" customHeight="1" thickBot="1" x14ac:dyDescent="0.2">
      <c r="A27" s="166"/>
      <c r="B27" s="168" t="s">
        <v>62</v>
      </c>
      <c r="C27" s="168"/>
      <c r="D27" s="168"/>
      <c r="E27" s="168"/>
      <c r="F27" s="168"/>
      <c r="G27" s="140"/>
      <c r="H27" s="141"/>
      <c r="I27" s="141"/>
      <c r="J27" s="141"/>
      <c r="K27" s="141"/>
      <c r="L27" s="141"/>
      <c r="M27" s="142"/>
      <c r="N27" s="140"/>
      <c r="O27" s="141"/>
      <c r="P27" s="141"/>
      <c r="Q27" s="141"/>
      <c r="R27" s="141"/>
      <c r="S27" s="141"/>
      <c r="T27" s="142"/>
      <c r="U27" s="135" t="s">
        <v>85</v>
      </c>
      <c r="V27" s="135"/>
      <c r="W27" s="135"/>
      <c r="X27" s="135"/>
      <c r="Y27" s="84"/>
      <c r="Z27" s="84"/>
      <c r="AA27" s="84"/>
      <c r="AB27" s="84"/>
      <c r="AC27" s="84"/>
      <c r="AD27" s="85"/>
      <c r="AE27" s="41"/>
      <c r="AF27" s="41"/>
      <c r="AG27" s="41"/>
      <c r="AH27" s="38" t="str">
        <f>ASC(TRIM(G27))&amp;"　"&amp;ASC(TRIM(N27))</f>
        <v>　</v>
      </c>
      <c r="AK27" s="41"/>
      <c r="AL27" s="41"/>
    </row>
    <row r="28" spans="1:39" s="38" customFormat="1" ht="23.25" customHeight="1" x14ac:dyDescent="0.15">
      <c r="A28" s="163" t="s">
        <v>95</v>
      </c>
      <c r="B28" s="136" t="s">
        <v>71</v>
      </c>
      <c r="C28" s="136"/>
      <c r="D28" s="136"/>
      <c r="E28" s="136"/>
      <c r="F28" s="136"/>
      <c r="G28" s="158"/>
      <c r="H28" s="158"/>
      <c r="I28" s="158"/>
      <c r="J28" s="158"/>
      <c r="K28" s="158"/>
      <c r="L28" s="158"/>
      <c r="M28" s="158"/>
      <c r="N28" s="136" t="s">
        <v>44</v>
      </c>
      <c r="O28" s="136"/>
      <c r="P28" s="136"/>
      <c r="Q28" s="159"/>
      <c r="R28" s="159"/>
      <c r="S28" s="136" t="s">
        <v>63</v>
      </c>
      <c r="T28" s="136"/>
      <c r="U28" s="136"/>
      <c r="V28" s="160" t="str">
        <f>IF(G28="","",YEAR($E$4)-YEAR(G28))</f>
        <v/>
      </c>
      <c r="W28" s="160"/>
      <c r="X28" s="136" t="s">
        <v>86</v>
      </c>
      <c r="Y28" s="136"/>
      <c r="Z28" s="136"/>
      <c r="AA28" s="136"/>
      <c r="AB28" s="161"/>
      <c r="AC28" s="161"/>
      <c r="AD28" s="162"/>
      <c r="AE28" s="41"/>
      <c r="AF28" s="41"/>
      <c r="AG28" s="41"/>
      <c r="AH28" s="41" t="s">
        <v>92</v>
      </c>
      <c r="AJ28" s="38" t="s">
        <v>93</v>
      </c>
      <c r="AK28" s="41" t="s">
        <v>72</v>
      </c>
      <c r="AL28" s="41" t="s">
        <v>45</v>
      </c>
      <c r="AM28" s="38" t="s">
        <v>85</v>
      </c>
    </row>
    <row r="29" spans="1:39" s="38" customFormat="1" ht="23.25" customHeight="1" x14ac:dyDescent="0.15">
      <c r="A29" s="164"/>
      <c r="B29" s="167" t="s">
        <v>70</v>
      </c>
      <c r="C29" s="167"/>
      <c r="D29" s="167"/>
      <c r="E29" s="167"/>
      <c r="F29" s="167"/>
      <c r="G29" s="137"/>
      <c r="H29" s="138"/>
      <c r="I29" s="138"/>
      <c r="J29" s="138"/>
      <c r="K29" s="138"/>
      <c r="L29" s="138"/>
      <c r="M29" s="139"/>
      <c r="N29" s="137"/>
      <c r="O29" s="138"/>
      <c r="P29" s="138"/>
      <c r="Q29" s="138"/>
      <c r="R29" s="138"/>
      <c r="S29" s="138"/>
      <c r="T29" s="139"/>
      <c r="U29" s="91" t="s">
        <v>45</v>
      </c>
      <c r="V29" s="91"/>
      <c r="W29" s="91"/>
      <c r="X29" s="91"/>
      <c r="Y29" s="133"/>
      <c r="Z29" s="133"/>
      <c r="AA29" s="133"/>
      <c r="AB29" s="133"/>
      <c r="AC29" s="133"/>
      <c r="AD29" s="134"/>
      <c r="AE29" s="41"/>
      <c r="AF29" s="41"/>
      <c r="AG29" s="41"/>
      <c r="AH29" s="38" t="str">
        <f>ASC(TRIM(G29))&amp;" "&amp;ASC(TRIM(N29))</f>
        <v xml:space="preserve"> </v>
      </c>
      <c r="AI29" s="38">
        <f>IF(Q28="男子",0,IF(Q28="女子",5,9))</f>
        <v>9</v>
      </c>
      <c r="AJ29" s="38" t="str">
        <f>V28</f>
        <v/>
      </c>
      <c r="AK29" s="54">
        <f>G28</f>
        <v>0</v>
      </c>
      <c r="AL29" s="41" t="str">
        <f>IF(Y29="","",Y29)</f>
        <v/>
      </c>
      <c r="AM29" s="38" t="str">
        <f>IF(Y31="","",Y31)</f>
        <v/>
      </c>
    </row>
    <row r="30" spans="1:39" s="38" customFormat="1" ht="23.25" hidden="1" customHeight="1" x14ac:dyDescent="0.15">
      <c r="A30" s="165"/>
      <c r="B30" s="70"/>
      <c r="C30" s="70"/>
      <c r="D30" s="70"/>
      <c r="E30" s="70"/>
      <c r="F30" s="70"/>
      <c r="G30" s="71"/>
      <c r="H30" s="72"/>
      <c r="I30" s="72"/>
      <c r="J30" s="72"/>
      <c r="K30" s="72"/>
      <c r="L30" s="72"/>
      <c r="M30" s="73"/>
      <c r="N30" s="71"/>
      <c r="O30" s="72"/>
      <c r="P30" s="72"/>
      <c r="Q30" s="72"/>
      <c r="R30" s="72"/>
      <c r="S30" s="72"/>
      <c r="T30" s="73"/>
      <c r="U30" s="74"/>
      <c r="V30" s="74"/>
      <c r="W30" s="74"/>
      <c r="X30" s="74"/>
      <c r="Y30" s="75"/>
      <c r="Z30" s="75"/>
      <c r="AA30" s="75"/>
      <c r="AB30" s="75"/>
      <c r="AC30" s="75"/>
      <c r="AD30" s="76"/>
      <c r="AE30" s="41"/>
      <c r="AF30" s="41"/>
      <c r="AG30" s="41"/>
      <c r="AK30" s="54"/>
      <c r="AL30" s="41"/>
    </row>
    <row r="31" spans="1:39" s="38" customFormat="1" ht="23.25" customHeight="1" thickBot="1" x14ac:dyDescent="0.2">
      <c r="A31" s="166"/>
      <c r="B31" s="168" t="s">
        <v>62</v>
      </c>
      <c r="C31" s="168"/>
      <c r="D31" s="168"/>
      <c r="E31" s="168"/>
      <c r="F31" s="168"/>
      <c r="G31" s="140"/>
      <c r="H31" s="141"/>
      <c r="I31" s="141"/>
      <c r="J31" s="141"/>
      <c r="K31" s="141"/>
      <c r="L31" s="141"/>
      <c r="M31" s="142"/>
      <c r="N31" s="140"/>
      <c r="O31" s="141"/>
      <c r="P31" s="141"/>
      <c r="Q31" s="141"/>
      <c r="R31" s="141"/>
      <c r="S31" s="141"/>
      <c r="T31" s="142"/>
      <c r="U31" s="135" t="s">
        <v>85</v>
      </c>
      <c r="V31" s="135"/>
      <c r="W31" s="135"/>
      <c r="X31" s="135"/>
      <c r="Y31" s="84"/>
      <c r="Z31" s="84"/>
      <c r="AA31" s="84"/>
      <c r="AB31" s="84"/>
      <c r="AC31" s="84"/>
      <c r="AD31" s="85"/>
      <c r="AE31" s="41"/>
      <c r="AF31" s="41"/>
      <c r="AG31" s="41"/>
      <c r="AH31" s="38" t="str">
        <f>ASC(TRIM(G31))&amp;"　"&amp;ASC(TRIM(N31))</f>
        <v>　</v>
      </c>
      <c r="AK31" s="41"/>
      <c r="AL31" s="41"/>
    </row>
    <row r="32" spans="1:39" s="38" customFormat="1" ht="9.9499999999999993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</row>
    <row r="33" spans="1:39" s="38" customFormat="1" ht="21" customHeight="1" x14ac:dyDescent="0.15">
      <c r="A33" s="47" t="s">
        <v>97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9"/>
      <c r="AE33" s="55"/>
      <c r="AF33" s="55"/>
      <c r="AG33" s="55"/>
      <c r="AH33" s="55"/>
      <c r="AJ33" s="38" t="e">
        <f>AJ17+AJ21+AJ25+AJ29</f>
        <v>#VALUE!</v>
      </c>
      <c r="AK33" s="38" t="e">
        <f>IF(AJ33&lt;120,119,AJ33-MOD(AJ33,40))</f>
        <v>#VALUE!</v>
      </c>
    </row>
    <row r="34" spans="1:39" s="38" customFormat="1" ht="23.25" customHeight="1" x14ac:dyDescent="0.15">
      <c r="A34" s="91"/>
      <c r="B34" s="91"/>
      <c r="C34" s="91"/>
      <c r="D34" s="91"/>
      <c r="E34" s="91"/>
      <c r="F34" s="91"/>
      <c r="G34" s="91" t="s">
        <v>53</v>
      </c>
      <c r="H34" s="91"/>
      <c r="I34" s="91"/>
      <c r="J34" s="91"/>
      <c r="K34" s="91"/>
      <c r="L34" s="91" t="s">
        <v>54</v>
      </c>
      <c r="M34" s="91"/>
      <c r="N34" s="91"/>
      <c r="O34" s="91"/>
      <c r="P34" s="91"/>
      <c r="Q34" s="91" t="s">
        <v>91</v>
      </c>
      <c r="R34" s="91"/>
      <c r="S34" s="91"/>
      <c r="T34" s="91"/>
      <c r="U34" s="91"/>
      <c r="V34" s="91" t="s">
        <v>55</v>
      </c>
      <c r="W34" s="91"/>
      <c r="X34" s="91"/>
      <c r="Y34" s="91"/>
      <c r="Z34" s="91"/>
      <c r="AA34" s="91"/>
      <c r="AB34" s="91"/>
      <c r="AC34" s="91"/>
      <c r="AD34" s="91"/>
      <c r="AE34" s="41"/>
      <c r="AF34" s="41"/>
      <c r="AG34" s="41"/>
      <c r="AH34" s="41"/>
    </row>
    <row r="35" spans="1:39" s="38" customFormat="1" ht="23.25" customHeight="1" x14ac:dyDescent="0.15">
      <c r="A35" s="91" t="s">
        <v>56</v>
      </c>
      <c r="B35" s="91"/>
      <c r="C35" s="91"/>
      <c r="D35" s="91"/>
      <c r="E35" s="91"/>
      <c r="F35" s="91"/>
      <c r="G35" s="92">
        <f>COUNTIF(AI17:AI29,5)</f>
        <v>0</v>
      </c>
      <c r="H35" s="93"/>
      <c r="I35" s="93"/>
      <c r="J35" s="169" t="s">
        <v>57</v>
      </c>
      <c r="K35" s="170"/>
      <c r="L35" s="92">
        <f>COUNTIF(AI17:AI29,0)</f>
        <v>0</v>
      </c>
      <c r="M35" s="93"/>
      <c r="N35" s="93"/>
      <c r="O35" s="169" t="s">
        <v>57</v>
      </c>
      <c r="P35" s="170"/>
      <c r="Q35" s="171"/>
      <c r="R35" s="171"/>
      <c r="S35" s="171"/>
      <c r="T35" s="171"/>
      <c r="U35" s="171"/>
      <c r="V35" s="172">
        <f>G35+L35</f>
        <v>0</v>
      </c>
      <c r="W35" s="173"/>
      <c r="X35" s="173"/>
      <c r="Y35" s="173"/>
      <c r="Z35" s="173"/>
      <c r="AA35" s="173"/>
      <c r="AB35" s="173"/>
      <c r="AC35" s="169" t="s">
        <v>57</v>
      </c>
      <c r="AD35" s="170"/>
      <c r="AE35" s="41"/>
      <c r="AF35" s="41"/>
      <c r="AG35" s="41"/>
      <c r="AH35" s="41"/>
    </row>
    <row r="36" spans="1:39" s="38" customFormat="1" ht="23.25" customHeight="1" x14ac:dyDescent="0.15">
      <c r="A36" s="86" t="s">
        <v>58</v>
      </c>
      <c r="B36" s="87"/>
      <c r="C36" s="87"/>
      <c r="D36" s="87"/>
      <c r="E36" s="87"/>
      <c r="F36" s="88"/>
      <c r="G36" s="92">
        <f>IF(AI14=5,1,0)</f>
        <v>1</v>
      </c>
      <c r="H36" s="93"/>
      <c r="I36" s="93"/>
      <c r="J36" s="169" t="s">
        <v>59</v>
      </c>
      <c r="K36" s="170"/>
      <c r="L36" s="92">
        <f>IF(AI14=0,1,0)</f>
        <v>0</v>
      </c>
      <c r="M36" s="93"/>
      <c r="N36" s="93"/>
      <c r="O36" s="169" t="s">
        <v>59</v>
      </c>
      <c r="P36" s="170"/>
      <c r="Q36" s="92">
        <f>IF(AI14=9,1,0)</f>
        <v>0</v>
      </c>
      <c r="R36" s="93"/>
      <c r="S36" s="93"/>
      <c r="T36" s="169" t="s">
        <v>59</v>
      </c>
      <c r="U36" s="170"/>
      <c r="V36" s="111">
        <f>AH14</f>
        <v>2800</v>
      </c>
      <c r="W36" s="112"/>
      <c r="X36" s="112"/>
      <c r="Y36" s="112"/>
      <c r="Z36" s="112"/>
      <c r="AA36" s="112"/>
      <c r="AB36" s="112"/>
      <c r="AC36" s="169" t="s">
        <v>60</v>
      </c>
      <c r="AD36" s="170"/>
      <c r="AE36" s="41"/>
      <c r="AF36" s="41"/>
      <c r="AG36" s="41"/>
      <c r="AH36" s="41"/>
    </row>
    <row r="37" spans="1:39" s="38" customFormat="1" ht="9.9499999999999993" customHeight="1" x14ac:dyDescent="0.1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</row>
    <row r="38" spans="1:39" s="38" customFormat="1" ht="21" customHeight="1" x14ac:dyDescent="0.15">
      <c r="A38" s="47" t="s">
        <v>61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9"/>
      <c r="AE38" s="55"/>
      <c r="AF38" s="55"/>
      <c r="AG38" s="55"/>
      <c r="AH38" s="55"/>
    </row>
    <row r="39" spans="1:39" s="38" customFormat="1" ht="18.75" customHeight="1" x14ac:dyDescent="0.15">
      <c r="A39" s="94" t="s">
        <v>107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6"/>
      <c r="AE39" s="41"/>
      <c r="AF39" s="41"/>
      <c r="AG39" s="41"/>
      <c r="AH39" s="41"/>
    </row>
    <row r="40" spans="1:39" s="38" customFormat="1" ht="18.75" customHeight="1" x14ac:dyDescent="0.15">
      <c r="A40" s="97" t="s">
        <v>106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9"/>
      <c r="AE40" s="41"/>
      <c r="AF40" s="41"/>
      <c r="AG40" s="41"/>
      <c r="AH40" s="41"/>
    </row>
    <row r="41" spans="1:39" s="38" customFormat="1" ht="9.9499999999999993" customHeight="1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</row>
    <row r="42" spans="1:39" s="41" customFormat="1" ht="17.25" customHeight="1" x14ac:dyDescent="0.15">
      <c r="A42" s="107" t="s">
        <v>78</v>
      </c>
      <c r="B42" s="108"/>
      <c r="C42" s="108"/>
      <c r="D42" s="59"/>
      <c r="E42" s="56"/>
      <c r="F42" s="57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8"/>
    </row>
    <row r="43" spans="1:39" s="41" customFormat="1" ht="17.25" customHeight="1" x14ac:dyDescent="0.15">
      <c r="A43" s="109"/>
      <c r="B43" s="110"/>
      <c r="C43" s="110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2"/>
    </row>
    <row r="44" spans="1:39" s="41" customFormat="1" ht="36.75" customHeight="1" x14ac:dyDescent="0.15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3"/>
    </row>
    <row r="45" spans="1:39" s="41" customFormat="1" ht="33.6" customHeight="1" x14ac:dyDescent="0.15">
      <c r="AI45" s="63"/>
      <c r="AJ45" s="64"/>
      <c r="AM45" s="41" t="s">
        <v>77</v>
      </c>
    </row>
    <row r="46" spans="1:39" s="41" customFormat="1" x14ac:dyDescent="0.1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H46" t="s">
        <v>110</v>
      </c>
      <c r="AI46">
        <v>5</v>
      </c>
      <c r="AJ46" s="66">
        <v>7</v>
      </c>
      <c r="AK46" s="41">
        <v>100</v>
      </c>
      <c r="AL46" s="41">
        <v>2800</v>
      </c>
      <c r="AM46" s="41">
        <v>37</v>
      </c>
    </row>
    <row r="47" spans="1:39" s="41" customFormat="1" x14ac:dyDescent="0.1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H47" t="s">
        <v>111</v>
      </c>
      <c r="AI47">
        <v>0</v>
      </c>
      <c r="AJ47" s="67">
        <v>7</v>
      </c>
      <c r="AK47" s="41">
        <v>100</v>
      </c>
      <c r="AL47" s="41">
        <v>2800</v>
      </c>
      <c r="AM47" s="41">
        <v>38</v>
      </c>
    </row>
    <row r="48" spans="1:39" s="41" customFormat="1" x14ac:dyDescent="0.1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H48" t="s">
        <v>112</v>
      </c>
      <c r="AI48">
        <v>9</v>
      </c>
      <c r="AJ48" s="66">
        <v>6</v>
      </c>
      <c r="AK48" s="41">
        <v>100</v>
      </c>
      <c r="AL48" s="41">
        <v>2800</v>
      </c>
      <c r="AM48" s="41">
        <v>39</v>
      </c>
    </row>
    <row r="49" spans="1:39" s="41" customFormat="1" x14ac:dyDescent="0.1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H49" t="s">
        <v>113</v>
      </c>
      <c r="AI49">
        <v>5</v>
      </c>
      <c r="AJ49" s="66">
        <v>16</v>
      </c>
      <c r="AK49" s="41">
        <v>100</v>
      </c>
      <c r="AL49" s="41">
        <v>2800</v>
      </c>
      <c r="AM49" s="41">
        <v>76</v>
      </c>
    </row>
    <row r="50" spans="1:39" s="41" customFormat="1" x14ac:dyDescent="0.1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H50" t="s">
        <v>114</v>
      </c>
      <c r="AI50">
        <v>0</v>
      </c>
      <c r="AJ50" s="67">
        <v>16</v>
      </c>
      <c r="AK50" s="41">
        <v>100</v>
      </c>
      <c r="AL50" s="41">
        <v>2800</v>
      </c>
      <c r="AM50" s="41">
        <v>77</v>
      </c>
    </row>
    <row r="51" spans="1:39" s="41" customFormat="1" x14ac:dyDescent="0.1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t="s">
        <v>115</v>
      </c>
      <c r="AI51">
        <v>9</v>
      </c>
      <c r="AJ51" s="67">
        <v>17</v>
      </c>
      <c r="AK51" s="41">
        <v>100</v>
      </c>
      <c r="AL51" s="41">
        <v>2800</v>
      </c>
      <c r="AM51" s="41">
        <v>78</v>
      </c>
    </row>
    <row r="55" spans="1:39" x14ac:dyDescent="0.15">
      <c r="AH55" s="65" t="s">
        <v>89</v>
      </c>
    </row>
    <row r="56" spans="1:39" x14ac:dyDescent="0.15">
      <c r="AH56" s="65" t="s">
        <v>90</v>
      </c>
    </row>
  </sheetData>
  <sheetProtection algorithmName="SHA-512" hashValue="8cYXXfJ87JwMrpuWG5lsQkBqQoMT3+/8yLyJW1XeJjZdqMkgHfYiOjen2UNnr49WwIpBuAgI5skJVin+gTc9OA==" saltValue="i/nL7x4IWnUIp+zGb3b11Q==" spinCount="100000" sheet="1" selectLockedCells="1"/>
  <mergeCells count="128">
    <mergeCell ref="X20:AA20"/>
    <mergeCell ref="AB20:AD20"/>
    <mergeCell ref="B21:F21"/>
    <mergeCell ref="A28:A31"/>
    <mergeCell ref="B28:F28"/>
    <mergeCell ref="G28:M28"/>
    <mergeCell ref="N28:P28"/>
    <mergeCell ref="Q28:R28"/>
    <mergeCell ref="G29:M29"/>
    <mergeCell ref="N29:T29"/>
    <mergeCell ref="G31:M31"/>
    <mergeCell ref="N31:T31"/>
    <mergeCell ref="S28:U28"/>
    <mergeCell ref="B29:F29"/>
    <mergeCell ref="U29:X29"/>
    <mergeCell ref="A20:A23"/>
    <mergeCell ref="B20:F20"/>
    <mergeCell ref="G20:M20"/>
    <mergeCell ref="N20:P20"/>
    <mergeCell ref="Q20:R20"/>
    <mergeCell ref="N21:T21"/>
    <mergeCell ref="G23:M23"/>
    <mergeCell ref="N23:T23"/>
    <mergeCell ref="A24:A27"/>
    <mergeCell ref="B24:F24"/>
    <mergeCell ref="G24:M24"/>
    <mergeCell ref="N24:P24"/>
    <mergeCell ref="Q24:R24"/>
    <mergeCell ref="G25:M25"/>
    <mergeCell ref="N25:T25"/>
    <mergeCell ref="G27:M27"/>
    <mergeCell ref="N27:T27"/>
    <mergeCell ref="S24:U24"/>
    <mergeCell ref="B25:F25"/>
    <mergeCell ref="U25:X25"/>
    <mergeCell ref="B27:F27"/>
    <mergeCell ref="U27:X27"/>
    <mergeCell ref="S20:U20"/>
    <mergeCell ref="V20:W20"/>
    <mergeCell ref="J35:K35"/>
    <mergeCell ref="O35:P35"/>
    <mergeCell ref="V35:AB35"/>
    <mergeCell ref="V34:AD34"/>
    <mergeCell ref="U21:X21"/>
    <mergeCell ref="Y21:AD21"/>
    <mergeCell ref="B23:F23"/>
    <mergeCell ref="U23:X23"/>
    <mergeCell ref="G21:M21"/>
    <mergeCell ref="B31:F31"/>
    <mergeCell ref="U31:X31"/>
    <mergeCell ref="Y31:AD31"/>
    <mergeCell ref="V28:W28"/>
    <mergeCell ref="X28:AA28"/>
    <mergeCell ref="AB28:AD28"/>
    <mergeCell ref="Y29:AD29"/>
    <mergeCell ref="V24:W24"/>
    <mergeCell ref="X24:AA24"/>
    <mergeCell ref="AB24:AD24"/>
    <mergeCell ref="Y25:AD25"/>
    <mergeCell ref="Y27:AD27"/>
    <mergeCell ref="A7:C7"/>
    <mergeCell ref="A9:C9"/>
    <mergeCell ref="P9:R9"/>
    <mergeCell ref="S9:AD9"/>
    <mergeCell ref="I8:AD8"/>
    <mergeCell ref="E8:H8"/>
    <mergeCell ref="A8:C8"/>
    <mergeCell ref="D9:O9"/>
    <mergeCell ref="G16:M16"/>
    <mergeCell ref="N16:P16"/>
    <mergeCell ref="Q16:R16"/>
    <mergeCell ref="S16:U16"/>
    <mergeCell ref="V16:W16"/>
    <mergeCell ref="AB16:AD16"/>
    <mergeCell ref="A16:A19"/>
    <mergeCell ref="B16:F16"/>
    <mergeCell ref="B17:F17"/>
    <mergeCell ref="B19:F19"/>
    <mergeCell ref="Y19:AD19"/>
    <mergeCell ref="M7:O7"/>
    <mergeCell ref="G34:K34"/>
    <mergeCell ref="L34:P34"/>
    <mergeCell ref="A36:F36"/>
    <mergeCell ref="G36:I36"/>
    <mergeCell ref="L35:N35"/>
    <mergeCell ref="L36:N36"/>
    <mergeCell ref="G14:X14"/>
    <mergeCell ref="G13:X13"/>
    <mergeCell ref="Y17:AD17"/>
    <mergeCell ref="U19:X19"/>
    <mergeCell ref="X16:AA16"/>
    <mergeCell ref="G17:M17"/>
    <mergeCell ref="N17:T17"/>
    <mergeCell ref="G19:M19"/>
    <mergeCell ref="N19:T19"/>
    <mergeCell ref="U17:X17"/>
    <mergeCell ref="AC35:AD35"/>
    <mergeCell ref="AC36:AD36"/>
    <mergeCell ref="T36:U36"/>
    <mergeCell ref="O36:P36"/>
    <mergeCell ref="J36:K36"/>
    <mergeCell ref="Q34:U34"/>
    <mergeCell ref="Q36:S36"/>
    <mergeCell ref="Q35:U35"/>
    <mergeCell ref="A1:AD1"/>
    <mergeCell ref="E4:AD4"/>
    <mergeCell ref="A44:AD44"/>
    <mergeCell ref="Y23:AD23"/>
    <mergeCell ref="A13:F13"/>
    <mergeCell ref="A14:F14"/>
    <mergeCell ref="Y13:AD13"/>
    <mergeCell ref="Y14:AD14"/>
    <mergeCell ref="A35:F35"/>
    <mergeCell ref="G35:I35"/>
    <mergeCell ref="A39:AD39"/>
    <mergeCell ref="A40:AD40"/>
    <mergeCell ref="D7:L7"/>
    <mergeCell ref="P7:W7"/>
    <mergeCell ref="X7:AD7"/>
    <mergeCell ref="A42:C43"/>
    <mergeCell ref="V36:AB36"/>
    <mergeCell ref="A10:C10"/>
    <mergeCell ref="A11:C11"/>
    <mergeCell ref="P11:AD11"/>
    <mergeCell ref="D10:O10"/>
    <mergeCell ref="D11:O11"/>
    <mergeCell ref="P10:AD10"/>
    <mergeCell ref="A34:F34"/>
  </mergeCells>
  <phoneticPr fontId="2"/>
  <conditionalFormatting sqref="D7 P7 X7 E8:AD8 D11:AD11 G14:AD14 G16:M16 Q16:R16 AB16:AD16 G17:T17 N19:T19 G19:M20 Q20:R20 AB20:AD20 G21:T21 N23:T23 G23:M24 Q24:R24 AB24:AD24 G25:T25 N27:T27 G27:M28 Q28:R28 AB28:AD28 G29:T29 G31:T31">
    <cfRule type="expression" dxfId="0" priority="2">
      <formula>D7&lt;&gt;""</formula>
    </cfRule>
  </conditionalFormatting>
  <dataValidations count="20">
    <dataValidation type="list" allowBlank="1" showInputMessage="1" showErrorMessage="1" promptTitle="性別選択" prompt="性別を選択してください。" sqref="Q16 Q20 Q24 Q28" xr:uid="{E42E2FFA-482A-41E5-8203-43A9ACAF9A57}">
      <formula1>"女子,男子"</formula1>
    </dataValidation>
    <dataValidation imeMode="hiragana" allowBlank="1" showInputMessage="1" showErrorMessage="1" promptTitle="姓" prompt="参加者の姓を入力して下さい。" sqref="G27 G19 G23 G31" xr:uid="{875B3A44-B544-45EC-9C08-112D020A0942}"/>
    <dataValidation imeMode="hiragana" allowBlank="1" showInputMessage="1" showErrorMessage="1" promptTitle="名" prompt="参加者の名を入力して下さい。" sqref="N27 N19 N23 N31" xr:uid="{59845915-436D-4453-B7CA-44DA76F601A3}"/>
    <dataValidation imeMode="hiragana" allowBlank="1" showInputMessage="1" showErrorMessage="1" promptTitle="申込責任者名" prompt="申込責任者名を入力して下さい。" sqref="D11" xr:uid="{B7F34C2A-7CE3-44B9-BC64-754FA9EA74F0}"/>
    <dataValidation imeMode="off" allowBlank="1" showInputMessage="1" showErrorMessage="1" promptTitle="電話番号" prompt="連絡先電話番号を市外局番から入力して下さい。" sqref="D9" xr:uid="{FBE66A3E-291C-41E1-99B1-49715B8A86A2}"/>
    <dataValidation imeMode="off" allowBlank="1" showInputMessage="1" showErrorMessage="1" promptTitle="ＦＡＸ番号" prompt="連絡先ＦＡＸ番号を市外局番から入力して下さい、" sqref="S9" xr:uid="{6F084522-F0F7-43C7-A5FE-242ED7F8E99A}"/>
    <dataValidation imeMode="off" allowBlank="1" showInputMessage="1" showErrorMessage="1" promptTitle="携帯電話番号" prompt="連絡先携帯電話番号を入力して下さい。" sqref="D10:O10" xr:uid="{592A2BDD-4867-450A-9703-A22F48D4AE4B}"/>
    <dataValidation imeMode="off" allowBlank="1" showInputMessage="1" showErrorMessage="1" promptTitle="大会当日緊急時の連絡先" prompt="大会当日緊急時の連絡先℡番号を入力してください。_x000a_固定電話の場合は市外局番から入力してください。" sqref="P11:AD11" xr:uid="{E8EB8B80-6415-46B3-869B-77F0A3C24942}"/>
    <dataValidation type="date" imeMode="off" allowBlank="1" showInputMessage="1" showErrorMessage="1" errorTitle="生年月日" error="西暦で入力してください。" promptTitle="生年月日" prompt="生年月日を西暦で入力して下さい。_x000a_（例　1963年5月18日の場合は_x000a_1963/5/18と入力）" sqref="G16 G20 G24 G28" xr:uid="{E856597E-1152-471C-A7F6-F3B37E4ADE57}">
      <formula1>1</formula1>
      <formula2>43831</formula2>
    </dataValidation>
    <dataValidation imeMode="halfKatakana" allowBlank="1" showInputMessage="1" showErrorMessage="1" promptTitle="姓（フリガナ）" prompt="参加者の姓のフリガナを入力して下さい。" sqref="G17:G18 N17:N18 G25:G26 G21:G22 N25:N26 N21:N22 G29:G30 N29:N30" xr:uid="{3C2ED84E-1A64-48DB-8A20-9D2413DD3BC7}"/>
    <dataValidation imeMode="on" allowBlank="1" showInputMessage="1" showErrorMessage="1" sqref="A44:AD44" xr:uid="{07D463A3-7155-4580-8CEC-3AB1E87AF407}"/>
    <dataValidation type="list" imeMode="off" allowBlank="1" showInputMessage="1" showErrorMessage="1" errorTitle="入力確認" error="半角8文字以内で入力して下さい。" promptTitle="出場日選択" prompt="出場する日付を選択してください。" sqref="E4:AD4" xr:uid="{33160FAB-91A9-4A86-8266-8AFFE407564A}">
      <formula1>$AI$3:$AI$6</formula1>
    </dataValidation>
    <dataValidation imeMode="hiragana" allowBlank="1" showInputMessage="1" showErrorMessage="1" sqref="X7 I8:AD8" xr:uid="{6C02AEF8-7108-4615-A995-86AD87B26C65}"/>
    <dataValidation type="textLength" imeMode="hiragana" allowBlank="1" showInputMessage="1" showErrorMessage="1" errorTitle="入力確認" error="全角６文字以内で入力して下さい。" promptTitle="略称名" prompt="チーム略称を全角６文字(半角12文字)以内で入力して下さい。" sqref="D7" xr:uid="{9A08256A-4036-4FC2-BA80-3AD37A96A00F}">
      <formula1>0</formula1>
      <formula2>12</formula2>
    </dataValidation>
    <dataValidation type="decimal" imeMode="off" allowBlank="1" showInputMessage="1" showErrorMessage="1" errorTitle="入力確認" error="１分以上の場合は_x000a_1分45秒67→｢145.67｣の形式で_x000a_入力して下さい。" promptTitle="エントリータイム入力" prompt="例　30秒45　→　30.45_x000a_1分13秒32　→　113.32" sqref="Y14" xr:uid="{96AE472E-F24F-41F1-B13C-A2CC5F4599CE}">
      <formula1>10</formula1>
      <formula2>8000</formula2>
    </dataValidation>
    <dataValidation type="textLength" imeMode="on" operator="equal" allowBlank="1" showInputMessage="1" showErrorMessage="1" errorTitle="チームID" error="チームIDは６桁です。" promptTitle="チームＩＤ" prompt="マスターズ協会登録チームID（６桁）を入力してください。" sqref="Y17:Y18 Y21:Y22 Y25:Y26 Y29:Y30" xr:uid="{B373D480-1CF6-47FB-A495-AFA726E5A868}">
      <formula1>6</formula1>
    </dataValidation>
    <dataValidation type="textLength" imeMode="off" operator="equal" allowBlank="1" showInputMessage="1" showErrorMessage="1" errorTitle="個人ID番号" error="個人ID番号は８桁です。_x000a_マスターズ個人登録確認書を確認して下さい。" promptTitle="個人ID番号" prompt="８桁のマスターズ個人登録ID番号を入力して下さい。" sqref="Y19 Y23 Y27 Y31" xr:uid="{0565345E-967D-45FA-80FB-BF9FD1CAC19F}">
      <formula1>8</formula1>
    </dataValidation>
    <dataValidation type="list" allowBlank="1" showInputMessage="1" showErrorMessage="1" promptTitle="種目選択" prompt="出場する距離・種目を選択してください。" sqref="G14:X14" xr:uid="{3201AA13-8B8D-4E1D-A4D5-162E9EEC265A}">
      <formula1>$AH$45:$AH$51</formula1>
    </dataValidation>
    <dataValidation type="list" allowBlank="1" showInputMessage="1" showErrorMessage="1" promptTitle="個人種目" prompt="個人種目の「参加」「不参加」を選択してください。" sqref="AB16:AD16 AB24:AD24 AB20:AD20 AB28:AD28" xr:uid="{40AAC8ED-9946-4379-9709-1F48276B3C23}">
      <formula1>$AH$54:$AH$56</formula1>
    </dataValidation>
    <dataValidation type="textLength" imeMode="halfKatakana" allowBlank="1" showInputMessage="1" showErrorMessage="1" errorTitle="入力確認" error="全角６文字以内で入力して下さい。" promptTitle="略称名カナ" prompt="チーム略称フリガナを入力して下さい。" sqref="P7 X7" xr:uid="{E49BE0E3-03C7-4DD5-9392-23D1C8A8DF6A}">
      <formula1>0</formula1>
      <formula2>12</formula2>
    </dataValidation>
  </dataValidations>
  <printOptions horizontalCentered="1"/>
  <pageMargins left="0.47244094488188981" right="0.47244094488188981" top="0.39370078740157483" bottom="0.35433070866141736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7F94-2ED1-44B9-93AC-DB443748CAD0}">
  <sheetPr>
    <pageSetUpPr fitToPage="1"/>
  </sheetPr>
  <dimension ref="A1:Y14"/>
  <sheetViews>
    <sheetView workbookViewId="0">
      <selection sqref="A1:X1"/>
    </sheetView>
  </sheetViews>
  <sheetFormatPr defaultColWidth="10.140625" defaultRowHeight="13.5" x14ac:dyDescent="0.15"/>
  <cols>
    <col min="1" max="3" width="4.7109375" style="17" customWidth="1"/>
    <col min="4" max="4" width="5.140625" style="17" customWidth="1"/>
    <col min="5" max="5" width="2.85546875" style="17" customWidth="1"/>
    <col min="6" max="11" width="4.7109375" style="17" customWidth="1"/>
    <col min="12" max="12" width="1.85546875" style="17" customWidth="1"/>
    <col min="13" max="17" width="4.7109375" style="17" customWidth="1"/>
    <col min="18" max="18" width="3" style="17" customWidth="1"/>
    <col min="19" max="24" width="4.7109375" style="17" customWidth="1"/>
    <col min="25" max="25" width="4.85546875" style="17" customWidth="1"/>
    <col min="26" max="29" width="5.140625" style="17" customWidth="1"/>
    <col min="30" max="31" width="10.140625" style="17"/>
    <col min="32" max="43" width="5" style="17" customWidth="1"/>
    <col min="44" max="16384" width="10.140625" style="17"/>
  </cols>
  <sheetData>
    <row r="1" spans="1:25" ht="23.45" customHeight="1" x14ac:dyDescent="0.15">
      <c r="A1" s="177" t="s">
        <v>81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</row>
    <row r="2" spans="1:25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5" ht="50.25" customHeight="1" x14ac:dyDescent="0.15">
      <c r="A3" s="16"/>
      <c r="B3" s="18"/>
      <c r="C3" s="19"/>
      <c r="D3" s="19"/>
      <c r="E3" s="19"/>
      <c r="F3" s="19"/>
      <c r="G3" s="19"/>
      <c r="H3" s="19"/>
      <c r="I3" s="16"/>
      <c r="J3" s="178">
        <f>大会申込書!D7</f>
        <v>0</v>
      </c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</row>
    <row r="4" spans="1:25" ht="7.9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5" ht="14.2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5" ht="20.25" customHeight="1" x14ac:dyDescent="0.15">
      <c r="A6" s="16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16"/>
    </row>
    <row r="7" spans="1:25" s="27" customFormat="1" ht="69" customHeight="1" x14ac:dyDescent="0.15">
      <c r="A7" s="24"/>
      <c r="B7" s="25"/>
      <c r="C7" s="180">
        <f>大会申込書!AI4</f>
        <v>45564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1" t="str">
        <f>IF(大会申込書!G14="","",LEFT(大会申込書!G14,2))</f>
        <v>女子</v>
      </c>
      <c r="P7" s="181"/>
      <c r="Q7" s="181"/>
      <c r="R7" s="181"/>
      <c r="S7" s="181"/>
      <c r="T7" s="181"/>
      <c r="U7" s="181"/>
      <c r="V7" s="181"/>
      <c r="W7" s="26"/>
      <c r="X7" s="24"/>
      <c r="Y7" s="24"/>
    </row>
    <row r="8" spans="1:25" s="27" customFormat="1" ht="47.25" customHeight="1" x14ac:dyDescent="0.15">
      <c r="A8" s="24"/>
      <c r="B8" s="28"/>
      <c r="C8" s="183" t="str">
        <f>IF(大会申込書!G14="","",MID(大会申込書!G14,3,7))</f>
        <v xml:space="preserve"> 4× 25m</v>
      </c>
      <c r="D8" s="183"/>
      <c r="E8" s="183"/>
      <c r="F8" s="183"/>
      <c r="G8" s="183"/>
      <c r="H8" s="183"/>
      <c r="I8" s="183"/>
      <c r="J8" s="183"/>
      <c r="K8" s="182" t="str">
        <f>IF(大会申込書!G14="","",MID(大会申込書!G14,10,20))</f>
        <v>メドレーリレー</v>
      </c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26"/>
      <c r="X8" s="24"/>
      <c r="Y8" s="24"/>
    </row>
    <row r="9" spans="1:25" s="27" customFormat="1" ht="18.600000000000001" customHeight="1" x14ac:dyDescent="0.3">
      <c r="A9" s="24"/>
      <c r="B9" s="29"/>
      <c r="C9" s="30"/>
      <c r="D9" s="30"/>
      <c r="E9" s="30"/>
      <c r="F9" s="30"/>
      <c r="G9" s="31"/>
      <c r="H9" s="31"/>
      <c r="I9" s="31"/>
      <c r="J9" s="31"/>
      <c r="K9" s="31"/>
      <c r="L9" s="31"/>
      <c r="M9" s="31"/>
      <c r="N9" s="31"/>
      <c r="O9" s="32"/>
      <c r="P9" s="32"/>
      <c r="Q9" s="32"/>
      <c r="R9" s="32"/>
      <c r="S9" s="32"/>
      <c r="T9" s="32"/>
      <c r="U9" s="32"/>
      <c r="V9" s="32"/>
      <c r="W9" s="33"/>
      <c r="X9" s="24"/>
      <c r="Y9" s="24"/>
    </row>
    <row r="10" spans="1:25" s="27" customFormat="1" ht="18.600000000000001" customHeight="1" x14ac:dyDescent="0.3">
      <c r="A10" s="24"/>
      <c r="B10" s="34"/>
      <c r="C10" s="35"/>
      <c r="D10" s="35"/>
      <c r="E10" s="35"/>
      <c r="F10" s="35"/>
      <c r="G10" s="34"/>
      <c r="H10" s="34"/>
      <c r="I10" s="34"/>
      <c r="J10" s="34"/>
      <c r="K10" s="34"/>
      <c r="L10" s="34"/>
      <c r="M10" s="34"/>
      <c r="N10" s="34"/>
      <c r="O10" s="36"/>
      <c r="P10" s="36"/>
      <c r="Q10" s="36"/>
      <c r="R10" s="36"/>
      <c r="S10" s="36"/>
      <c r="T10" s="36"/>
      <c r="U10" s="36"/>
      <c r="V10" s="36"/>
      <c r="W10" s="36"/>
      <c r="X10" s="24"/>
      <c r="Y10" s="24"/>
    </row>
    <row r="11" spans="1:25" s="69" customFormat="1" ht="97.5" customHeight="1" x14ac:dyDescent="0.15">
      <c r="B11" s="174" t="s">
        <v>98</v>
      </c>
      <c r="C11" s="174"/>
      <c r="D11" s="174"/>
      <c r="E11" s="68"/>
      <c r="F11" s="175" t="str">
        <f>大会申込書!AH19</f>
        <v>　</v>
      </c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6" t="s">
        <v>80</v>
      </c>
      <c r="W11" s="176"/>
      <c r="X11" s="20"/>
    </row>
    <row r="12" spans="1:25" s="69" customFormat="1" ht="97.5" customHeight="1" x14ac:dyDescent="0.15">
      <c r="B12" s="174" t="s">
        <v>99</v>
      </c>
      <c r="C12" s="174"/>
      <c r="D12" s="174"/>
      <c r="E12" s="68"/>
      <c r="F12" s="175" t="str">
        <f>大会申込書!AH23</f>
        <v>　</v>
      </c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6" t="s">
        <v>80</v>
      </c>
      <c r="W12" s="176"/>
      <c r="X12" s="20"/>
    </row>
    <row r="13" spans="1:25" s="69" customFormat="1" ht="97.5" customHeight="1" x14ac:dyDescent="0.15">
      <c r="B13" s="174" t="s">
        <v>100</v>
      </c>
      <c r="C13" s="174"/>
      <c r="D13" s="174"/>
      <c r="E13" s="68"/>
      <c r="F13" s="175" t="str">
        <f>大会申込書!AH27</f>
        <v>　</v>
      </c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6" t="s">
        <v>80</v>
      </c>
      <c r="W13" s="176"/>
      <c r="X13" s="20"/>
    </row>
    <row r="14" spans="1:25" ht="97.5" customHeight="1" x14ac:dyDescent="0.15">
      <c r="B14" s="174" t="s">
        <v>101</v>
      </c>
      <c r="C14" s="174"/>
      <c r="D14" s="174"/>
      <c r="F14" s="175" t="str">
        <f>大会申込書!AH31</f>
        <v>　</v>
      </c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6" t="s">
        <v>80</v>
      </c>
      <c r="W14" s="176"/>
    </row>
  </sheetData>
  <sheetProtection algorithmName="SHA-512" hashValue="rn9QyOO34ZtAE3u7v7CT8EWbu3dqt0EsnmKOGiSZIsThaCcIkULJpwUaP+uKJanM9YMJvyeB/3pt6cFI+QtTaw==" saltValue="/icKH3vw3ucxi+wkuoLYpg==" spinCount="100000" sheet="1" selectLockedCells="1" selectUnlockedCells="1"/>
  <mergeCells count="18">
    <mergeCell ref="B14:D14"/>
    <mergeCell ref="V14:W14"/>
    <mergeCell ref="F14:U14"/>
    <mergeCell ref="B13:D13"/>
    <mergeCell ref="F13:U13"/>
    <mergeCell ref="V13:W13"/>
    <mergeCell ref="B12:D12"/>
    <mergeCell ref="F12:U12"/>
    <mergeCell ref="V12:W12"/>
    <mergeCell ref="A1:X1"/>
    <mergeCell ref="J3:X3"/>
    <mergeCell ref="V11:W11"/>
    <mergeCell ref="C7:N7"/>
    <mergeCell ref="O7:V7"/>
    <mergeCell ref="K8:V8"/>
    <mergeCell ref="C8:J8"/>
    <mergeCell ref="F11:U11"/>
    <mergeCell ref="B11:D11"/>
  </mergeCells>
  <phoneticPr fontId="2"/>
  <pageMargins left="0.51181102362204722" right="0.51181102362204722" top="0.55118110236220474" bottom="0.55118110236220474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>
      <selection activeCell="C8" sqref="C8"/>
    </sheetView>
  </sheetViews>
  <sheetFormatPr defaultColWidth="8.85546875" defaultRowHeight="12" x14ac:dyDescent="0.15"/>
  <cols>
    <col min="1" max="1" width="45.7109375" customWidth="1"/>
    <col min="2" max="2" width="12" customWidth="1"/>
    <col min="3" max="3" width="31.570312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 x14ac:dyDescent="0.15">
      <c r="A1" t="s">
        <v>28</v>
      </c>
      <c r="B1" t="s">
        <v>29</v>
      </c>
      <c r="C1" t="s">
        <v>30</v>
      </c>
    </row>
    <row r="2" spans="1:3" x14ac:dyDescent="0.15">
      <c r="A2" t="str">
        <f>大会申込書!AH1</f>
        <v>なみはやマスターズ公認記録会２０２４</v>
      </c>
      <c r="B2" s="3">
        <f>大会申込書!AK4</f>
        <v>45533</v>
      </c>
      <c r="C2" t="s">
        <v>116</v>
      </c>
    </row>
  </sheetData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X3"/>
  <sheetViews>
    <sheetView workbookViewId="0">
      <pane xSplit="3" ySplit="2" topLeftCell="D3" activePane="bottomRight" state="frozen"/>
      <selection sqref="A1:X1"/>
      <selection pane="topRight" sqref="A1:X1"/>
      <selection pane="bottomLeft" sqref="A1:X1"/>
      <selection pane="bottomRight" activeCell="A3" sqref="A3"/>
    </sheetView>
  </sheetViews>
  <sheetFormatPr defaultColWidth="8.85546875" defaultRowHeight="12" x14ac:dyDescent="0.15"/>
  <cols>
    <col min="2" max="2" width="7.85546875" customWidth="1"/>
    <col min="3" max="3" width="14.7109375" customWidth="1"/>
    <col min="4" max="13" width="5.7109375" customWidth="1"/>
    <col min="15" max="15" width="12.140625" customWidth="1"/>
    <col min="16" max="16" width="10.140625" customWidth="1"/>
    <col min="17" max="17" width="51" customWidth="1"/>
    <col min="18" max="19" width="13.140625" customWidth="1"/>
    <col min="20" max="20" width="15" customWidth="1"/>
    <col min="21" max="21" width="11.7109375" customWidth="1"/>
    <col min="22" max="22" width="15.28515625" bestFit="1" customWidth="1"/>
    <col min="23" max="23" width="24.5703125" customWidth="1"/>
  </cols>
  <sheetData>
    <row r="1" spans="1:24" x14ac:dyDescent="0.15">
      <c r="D1" s="184" t="s">
        <v>10</v>
      </c>
      <c r="E1" s="184"/>
      <c r="F1" s="184"/>
      <c r="G1" s="184" t="s">
        <v>105</v>
      </c>
      <c r="H1" s="184"/>
      <c r="I1" s="184"/>
      <c r="J1" s="184" t="s">
        <v>102</v>
      </c>
      <c r="K1" s="184"/>
      <c r="L1" s="184"/>
      <c r="M1" s="184"/>
    </row>
    <row r="2" spans="1:24" s="185" customFormat="1" x14ac:dyDescent="0.15">
      <c r="A2" s="185" t="s">
        <v>12</v>
      </c>
      <c r="B2" s="185" t="s">
        <v>45</v>
      </c>
      <c r="C2" s="185" t="s">
        <v>4</v>
      </c>
      <c r="D2" s="185" t="s">
        <v>1</v>
      </c>
      <c r="E2" s="185" t="s">
        <v>2</v>
      </c>
      <c r="F2" s="185" t="s">
        <v>3</v>
      </c>
      <c r="G2" s="185" t="s">
        <v>1</v>
      </c>
      <c r="H2" s="185" t="s">
        <v>2</v>
      </c>
      <c r="I2" s="185" t="s">
        <v>3</v>
      </c>
      <c r="J2" s="185" t="s">
        <v>1</v>
      </c>
      <c r="K2" s="185" t="s">
        <v>2</v>
      </c>
      <c r="L2" s="185" t="s">
        <v>104</v>
      </c>
      <c r="M2" s="185" t="s">
        <v>3</v>
      </c>
      <c r="N2" s="185" t="s">
        <v>11</v>
      </c>
      <c r="O2" s="185" t="s">
        <v>5</v>
      </c>
      <c r="P2" s="185" t="s">
        <v>6</v>
      </c>
      <c r="Q2" s="185" t="s">
        <v>7</v>
      </c>
      <c r="R2" s="185" t="s">
        <v>8</v>
      </c>
      <c r="S2" s="185" t="s">
        <v>9</v>
      </c>
      <c r="T2" s="185" t="s">
        <v>66</v>
      </c>
      <c r="U2" s="185" t="s">
        <v>67</v>
      </c>
      <c r="V2" s="185" t="s">
        <v>68</v>
      </c>
      <c r="W2" s="185" t="s">
        <v>69</v>
      </c>
      <c r="X2" s="185" t="s">
        <v>75</v>
      </c>
    </row>
    <row r="3" spans="1:24" x14ac:dyDescent="0.15">
      <c r="B3" s="1">
        <f>大会申込書!AH7</f>
        <v>0</v>
      </c>
      <c r="C3" s="2">
        <f>大会申込書!D7</f>
        <v>0</v>
      </c>
      <c r="D3">
        <f>大会申込書!G35</f>
        <v>0</v>
      </c>
      <c r="E3">
        <f>大会申込書!L35</f>
        <v>0</v>
      </c>
      <c r="F3">
        <f>D3+E3</f>
        <v>0</v>
      </c>
      <c r="G3">
        <v>0</v>
      </c>
      <c r="H3">
        <v>0</v>
      </c>
      <c r="I3">
        <v>0</v>
      </c>
      <c r="J3">
        <f>大会申込書!G36</f>
        <v>1</v>
      </c>
      <c r="K3">
        <f>大会申込書!L36</f>
        <v>0</v>
      </c>
      <c r="L3">
        <f>大会申込書!Q36</f>
        <v>0</v>
      </c>
      <c r="M3">
        <f>SUM(J3:L3)</f>
        <v>1</v>
      </c>
      <c r="N3" s="11">
        <f>VALUE(ASC(大会申込書!V36))</f>
        <v>2800</v>
      </c>
      <c r="O3">
        <f>大会申込書!D11</f>
        <v>0</v>
      </c>
      <c r="P3">
        <f>大会申込書!E8</f>
        <v>0</v>
      </c>
      <c r="Q3">
        <f>大会申込書!I8</f>
        <v>0</v>
      </c>
      <c r="R3" t="str">
        <f>IF(大会申込書!D9="","",大会申込書!D9)</f>
        <v/>
      </c>
      <c r="S3" t="str">
        <f>IF(大会申込書!S9="","",大会申込書!S9)</f>
        <v/>
      </c>
      <c r="T3" t="str">
        <f>IF(大会申込書!D10="","",大会申込書!D10)</f>
        <v/>
      </c>
      <c r="U3" s="12" t="str">
        <f>IF(大会申込書!P11="","",大会申込書!P11)</f>
        <v/>
      </c>
      <c r="V3" s="15"/>
      <c r="X3" t="str">
        <f>IF(大会申込書!A44="","",大会申込書!A44)</f>
        <v/>
      </c>
    </row>
  </sheetData>
  <mergeCells count="3">
    <mergeCell ref="D1:F1"/>
    <mergeCell ref="G1:I1"/>
    <mergeCell ref="J1:M1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sqref="A1:X1"/>
    </sheetView>
  </sheetViews>
  <sheetFormatPr defaultColWidth="8.85546875" defaultRowHeight="12" x14ac:dyDescent="0.15"/>
  <cols>
    <col min="2" max="2" width="26.42578125" customWidth="1"/>
    <col min="3" max="3" width="11.85546875" customWidth="1"/>
    <col min="4" max="5" width="15.42578125" customWidth="1"/>
  </cols>
  <sheetData>
    <row r="1" spans="1:5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</row>
    <row r="2" spans="1:5" x14ac:dyDescent="0.15">
      <c r="A2" s="1">
        <f>団体!B3</f>
        <v>0</v>
      </c>
      <c r="B2" s="2">
        <f>大会申込書!D7</f>
        <v>0</v>
      </c>
      <c r="C2" s="2">
        <f>B2</f>
        <v>0</v>
      </c>
      <c r="D2" s="2">
        <f>大会申込書!P7</f>
        <v>0</v>
      </c>
      <c r="E2" s="2">
        <f>D2</f>
        <v>0</v>
      </c>
    </row>
  </sheetData>
  <phoneticPr fontId="2"/>
  <pageMargins left="0.75" right="0.75" top="1" bottom="1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5"/>
  <sheetViews>
    <sheetView workbookViewId="0">
      <selection sqref="A1:X1"/>
    </sheetView>
  </sheetViews>
  <sheetFormatPr defaultColWidth="8.85546875" defaultRowHeight="12" x14ac:dyDescent="0.15"/>
  <cols>
    <col min="1" max="1" width="7.28515625" customWidth="1"/>
    <col min="2" max="2" width="4.85546875" customWidth="1"/>
    <col min="3" max="3" width="14" customWidth="1"/>
    <col min="4" max="4" width="5" customWidth="1"/>
    <col min="5" max="5" width="7.7109375" customWidth="1"/>
    <col min="6" max="6" width="11.85546875" style="9" bestFit="1" customWidth="1"/>
    <col min="8" max="8" width="15.28515625" bestFit="1" customWidth="1"/>
    <col min="9" max="9" width="15.28515625" customWidth="1"/>
  </cols>
  <sheetData>
    <row r="1" spans="1:9" s="4" customFormat="1" x14ac:dyDescent="0.15">
      <c r="A1" s="14" t="s">
        <v>18</v>
      </c>
      <c r="B1" s="14" t="s">
        <v>19</v>
      </c>
      <c r="C1" s="14" t="s">
        <v>22</v>
      </c>
      <c r="D1" s="14" t="s">
        <v>76</v>
      </c>
      <c r="E1" s="14" t="s">
        <v>20</v>
      </c>
      <c r="F1" s="14" t="s">
        <v>21</v>
      </c>
      <c r="G1" s="14" t="s">
        <v>23</v>
      </c>
      <c r="H1" s="4" t="s">
        <v>72</v>
      </c>
      <c r="I1" s="4" t="s">
        <v>73</v>
      </c>
    </row>
    <row r="2" spans="1:9" x14ac:dyDescent="0.15">
      <c r="A2">
        <v>1</v>
      </c>
      <c r="B2">
        <f>大会申込書!AI17</f>
        <v>9</v>
      </c>
      <c r="C2" t="str">
        <f>大会申込書!AH19</f>
        <v>　</v>
      </c>
      <c r="D2" t="str">
        <f>大会申込書!AJ17</f>
        <v/>
      </c>
      <c r="E2" t="str">
        <f>IF(D2="","",IF(D2&lt;25,18,D2-MOD(D2,5)))</f>
        <v/>
      </c>
      <c r="F2" s="9" t="str">
        <f>大会申込書!AM17</f>
        <v/>
      </c>
      <c r="G2" s="1">
        <f>団体!$B$3</f>
        <v>0</v>
      </c>
      <c r="H2" s="3">
        <f>大会申込書!AK17</f>
        <v>0</v>
      </c>
      <c r="I2" t="str">
        <f>大会申込書!AH17</f>
        <v xml:space="preserve"> </v>
      </c>
    </row>
    <row r="3" spans="1:9" x14ac:dyDescent="0.15">
      <c r="A3">
        <v>2</v>
      </c>
      <c r="B3">
        <f>大会申込書!AI21</f>
        <v>9</v>
      </c>
      <c r="C3" t="str">
        <f>大会申込書!AH23</f>
        <v>　</v>
      </c>
      <c r="D3" t="str">
        <f>大会申込書!AJ21</f>
        <v/>
      </c>
      <c r="E3" t="str">
        <f t="shared" ref="E3:E5" si="0">IF(D3="","",IF(D3&lt;25,18,D3-MOD(D3,5)))</f>
        <v/>
      </c>
      <c r="F3" s="9" t="str">
        <f>大会申込書!AM21</f>
        <v/>
      </c>
      <c r="G3" s="1">
        <f>団体!$B$3</f>
        <v>0</v>
      </c>
      <c r="H3" s="3">
        <f>大会申込書!AK21</f>
        <v>0</v>
      </c>
      <c r="I3" t="str">
        <f>大会申込書!AH21</f>
        <v xml:space="preserve"> </v>
      </c>
    </row>
    <row r="4" spans="1:9" x14ac:dyDescent="0.15">
      <c r="A4">
        <v>3</v>
      </c>
      <c r="B4">
        <f>大会申込書!AI25</f>
        <v>9</v>
      </c>
      <c r="C4" t="str">
        <f>大会申込書!AH27</f>
        <v>　</v>
      </c>
      <c r="D4" t="str">
        <f>大会申込書!AJ25</f>
        <v/>
      </c>
      <c r="E4" t="str">
        <f t="shared" si="0"/>
        <v/>
      </c>
      <c r="F4" s="9" t="str">
        <f>大会申込書!AM25</f>
        <v/>
      </c>
      <c r="G4" s="1">
        <f>団体!$B$3</f>
        <v>0</v>
      </c>
      <c r="H4" s="3">
        <f>大会申込書!AK25</f>
        <v>0</v>
      </c>
      <c r="I4" t="str">
        <f>大会申込書!AH25</f>
        <v xml:space="preserve"> </v>
      </c>
    </row>
    <row r="5" spans="1:9" x14ac:dyDescent="0.15">
      <c r="A5">
        <v>4</v>
      </c>
      <c r="B5">
        <f>大会申込書!AI29</f>
        <v>9</v>
      </c>
      <c r="C5" t="str">
        <f>大会申込書!AH31</f>
        <v>　</v>
      </c>
      <c r="D5" t="str">
        <f>大会申込書!AJ29</f>
        <v/>
      </c>
      <c r="E5" t="str">
        <f t="shared" si="0"/>
        <v/>
      </c>
      <c r="F5" s="9" t="str">
        <f>大会申込書!AM29</f>
        <v/>
      </c>
      <c r="G5" s="1">
        <f>団体!$B$3</f>
        <v>0</v>
      </c>
      <c r="H5" s="3">
        <f>大会申込書!AK29</f>
        <v>0</v>
      </c>
      <c r="I5" t="str">
        <f>大会申込書!AH29</f>
        <v xml:space="preserve"> </v>
      </c>
    </row>
  </sheetData>
  <phoneticPr fontId="2"/>
  <pageMargins left="0.75" right="0.75" top="1" bottom="1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3"/>
  <sheetViews>
    <sheetView workbookViewId="0">
      <pane ySplit="1" topLeftCell="A2" activePane="bottomLeft" state="frozen"/>
      <selection sqref="A1:X1"/>
      <selection pane="bottomLeft" sqref="A1:X1"/>
    </sheetView>
  </sheetViews>
  <sheetFormatPr defaultColWidth="8.85546875" defaultRowHeight="12" x14ac:dyDescent="0.15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42578125" customWidth="1"/>
    <col min="7" max="7" width="17.7109375" customWidth="1"/>
  </cols>
  <sheetData>
    <row r="1" spans="1:12" x14ac:dyDescent="0.15">
      <c r="A1" t="s">
        <v>18</v>
      </c>
      <c r="B1" t="s">
        <v>24</v>
      </c>
      <c r="C1" t="s">
        <v>25</v>
      </c>
      <c r="D1" t="s">
        <v>20</v>
      </c>
      <c r="E1" t="s">
        <v>26</v>
      </c>
      <c r="F1" t="s">
        <v>19</v>
      </c>
      <c r="G1" t="s">
        <v>27</v>
      </c>
    </row>
    <row r="2" spans="1:12" x14ac:dyDescent="0.15">
      <c r="A2" s="10"/>
      <c r="B2" s="10"/>
      <c r="C2" s="10"/>
      <c r="D2" s="10"/>
      <c r="E2" s="10"/>
      <c r="F2" s="10"/>
      <c r="G2" s="10"/>
      <c r="L2">
        <f>COUNTIF(C2:C3,400)</f>
        <v>0</v>
      </c>
    </row>
    <row r="3" spans="1:12" x14ac:dyDescent="0.15">
      <c r="A3" s="10"/>
      <c r="B3" s="10"/>
      <c r="C3" s="10"/>
      <c r="D3" s="10"/>
      <c r="E3" s="10"/>
      <c r="F3" s="10"/>
      <c r="G3" s="10"/>
    </row>
  </sheetData>
  <phoneticPr fontId="2"/>
  <pageMargins left="0.75" right="0.75" top="1" bottom="1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N61"/>
  <sheetViews>
    <sheetView workbookViewId="0">
      <selection activeCell="E2" sqref="E2"/>
    </sheetView>
  </sheetViews>
  <sheetFormatPr defaultColWidth="8.85546875" defaultRowHeight="12" x14ac:dyDescent="0.15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3.28515625" customWidth="1"/>
    <col min="8" max="8" width="8" customWidth="1"/>
    <col min="9" max="10" width="7.140625" customWidth="1"/>
  </cols>
  <sheetData>
    <row r="1" spans="1:14" s="6" customFormat="1" x14ac:dyDescent="0.15">
      <c r="A1" s="13" t="s">
        <v>44</v>
      </c>
      <c r="B1" s="13" t="s">
        <v>43</v>
      </c>
      <c r="C1" s="13" t="s">
        <v>42</v>
      </c>
      <c r="D1" s="13" t="s">
        <v>41</v>
      </c>
      <c r="E1" s="13" t="s">
        <v>40</v>
      </c>
      <c r="F1" s="13" t="s">
        <v>39</v>
      </c>
      <c r="G1" s="13" t="s">
        <v>38</v>
      </c>
      <c r="H1" s="13" t="s">
        <v>37</v>
      </c>
      <c r="I1" s="13" t="s">
        <v>36</v>
      </c>
      <c r="J1" s="13" t="s">
        <v>35</v>
      </c>
      <c r="K1" s="13" t="s">
        <v>34</v>
      </c>
      <c r="L1" s="13" t="s">
        <v>33</v>
      </c>
      <c r="M1" s="13" t="s">
        <v>32</v>
      </c>
      <c r="N1" s="13" t="s">
        <v>31</v>
      </c>
    </row>
    <row r="2" spans="1:14" x14ac:dyDescent="0.15">
      <c r="A2">
        <f>大会申込書!AI14</f>
        <v>5</v>
      </c>
      <c r="B2" s="2">
        <f>所属1!C2</f>
        <v>0</v>
      </c>
      <c r="C2" s="2">
        <f>所属1!D2</f>
        <v>0</v>
      </c>
      <c r="D2">
        <v>5</v>
      </c>
      <c r="E2" t="e">
        <f>大会申込書!AK33</f>
        <v>#VALUE!</v>
      </c>
      <c r="F2" t="str">
        <f>大会申込書!AL14</f>
        <v>999:99.99</v>
      </c>
      <c r="G2" s="1">
        <f>所属1!A2</f>
        <v>0</v>
      </c>
      <c r="H2">
        <v>0</v>
      </c>
      <c r="I2">
        <f>大会申込書!AJ14</f>
        <v>7</v>
      </c>
      <c r="J2">
        <f>大会申込書!AK14</f>
        <v>100</v>
      </c>
      <c r="K2">
        <v>1</v>
      </c>
      <c r="L2">
        <v>2</v>
      </c>
      <c r="M2">
        <v>3</v>
      </c>
      <c r="N2">
        <v>4</v>
      </c>
    </row>
    <row r="3" spans="1:14" x14ac:dyDescent="0.15">
      <c r="B3" s="2"/>
      <c r="D3">
        <v>5</v>
      </c>
      <c r="G3" s="1"/>
      <c r="H3">
        <v>0</v>
      </c>
    </row>
    <row r="4" spans="1:14" x14ac:dyDescent="0.15">
      <c r="B4" s="2"/>
      <c r="D4">
        <v>5</v>
      </c>
      <c r="G4" s="1"/>
      <c r="H4">
        <v>0</v>
      </c>
    </row>
    <row r="5" spans="1:14" x14ac:dyDescent="0.15">
      <c r="B5" s="2"/>
      <c r="D5">
        <v>5</v>
      </c>
      <c r="G5" s="1"/>
      <c r="H5">
        <v>0</v>
      </c>
    </row>
    <row r="6" spans="1:14" x14ac:dyDescent="0.15">
      <c r="B6" s="2"/>
      <c r="D6">
        <v>5</v>
      </c>
      <c r="G6" s="1"/>
      <c r="H6">
        <v>0</v>
      </c>
    </row>
    <row r="7" spans="1:14" x14ac:dyDescent="0.15">
      <c r="B7" s="2"/>
      <c r="D7">
        <v>5</v>
      </c>
      <c r="G7" s="1"/>
      <c r="H7">
        <v>0</v>
      </c>
    </row>
    <row r="8" spans="1:14" x14ac:dyDescent="0.15">
      <c r="B8" s="2"/>
      <c r="D8">
        <v>5</v>
      </c>
      <c r="G8" s="1"/>
      <c r="H8">
        <v>0</v>
      </c>
    </row>
    <row r="9" spans="1:14" x14ac:dyDescent="0.15">
      <c r="B9" s="2"/>
      <c r="D9">
        <v>5</v>
      </c>
      <c r="G9" s="1"/>
      <c r="H9">
        <v>0</v>
      </c>
    </row>
    <row r="10" spans="1:14" x14ac:dyDescent="0.15">
      <c r="B10" s="2"/>
      <c r="D10">
        <v>5</v>
      </c>
      <c r="G10" s="1"/>
      <c r="H10">
        <v>0</v>
      </c>
    </row>
    <row r="11" spans="1:14" x14ac:dyDescent="0.15">
      <c r="B11" s="2"/>
      <c r="D11">
        <v>5</v>
      </c>
      <c r="G11" s="1"/>
      <c r="H11">
        <v>0</v>
      </c>
    </row>
    <row r="12" spans="1:14" x14ac:dyDescent="0.15">
      <c r="B12" s="2"/>
      <c r="D12">
        <v>5</v>
      </c>
      <c r="G12" s="1"/>
      <c r="H12">
        <v>0</v>
      </c>
    </row>
    <row r="13" spans="1:14" x14ac:dyDescent="0.15">
      <c r="B13" s="2"/>
      <c r="D13">
        <v>5</v>
      </c>
      <c r="G13" s="1"/>
      <c r="H13">
        <v>0</v>
      </c>
    </row>
    <row r="14" spans="1:14" x14ac:dyDescent="0.15">
      <c r="B14" s="2"/>
      <c r="D14">
        <v>5</v>
      </c>
      <c r="G14" s="1"/>
      <c r="H14">
        <v>0</v>
      </c>
    </row>
    <row r="15" spans="1:14" x14ac:dyDescent="0.15">
      <c r="B15" s="2"/>
      <c r="D15">
        <v>5</v>
      </c>
      <c r="G15" s="1"/>
      <c r="H15">
        <v>0</v>
      </c>
    </row>
    <row r="16" spans="1:14" x14ac:dyDescent="0.15">
      <c r="B16" s="2"/>
      <c r="D16">
        <v>5</v>
      </c>
      <c r="G16" s="1"/>
      <c r="H16">
        <v>0</v>
      </c>
    </row>
    <row r="17" spans="2:8" x14ac:dyDescent="0.15">
      <c r="B17" s="2"/>
      <c r="D17">
        <v>5</v>
      </c>
      <c r="G17" s="1"/>
      <c r="H17">
        <v>0</v>
      </c>
    </row>
    <row r="18" spans="2:8" x14ac:dyDescent="0.15">
      <c r="B18" s="2"/>
      <c r="D18">
        <v>5</v>
      </c>
      <c r="G18" s="1"/>
      <c r="H18">
        <v>0</v>
      </c>
    </row>
    <row r="19" spans="2:8" x14ac:dyDescent="0.15">
      <c r="B19" s="2"/>
      <c r="D19">
        <v>5</v>
      </c>
      <c r="G19" s="1"/>
      <c r="H19">
        <v>0</v>
      </c>
    </row>
    <row r="20" spans="2:8" x14ac:dyDescent="0.15">
      <c r="B20" s="2"/>
      <c r="D20">
        <v>5</v>
      </c>
      <c r="G20" s="1"/>
      <c r="H20">
        <v>0</v>
      </c>
    </row>
    <row r="21" spans="2:8" x14ac:dyDescent="0.15">
      <c r="B21" s="2"/>
      <c r="D21">
        <v>5</v>
      </c>
      <c r="G21" s="1"/>
      <c r="H21">
        <v>0</v>
      </c>
    </row>
    <row r="22" spans="2:8" x14ac:dyDescent="0.15">
      <c r="B22" s="2"/>
      <c r="D22">
        <v>5</v>
      </c>
      <c r="G22" s="1"/>
      <c r="H22">
        <v>0</v>
      </c>
    </row>
    <row r="23" spans="2:8" x14ac:dyDescent="0.15">
      <c r="B23" s="2"/>
      <c r="D23">
        <v>5</v>
      </c>
      <c r="G23" s="1"/>
      <c r="H23">
        <v>0</v>
      </c>
    </row>
    <row r="24" spans="2:8" x14ac:dyDescent="0.15">
      <c r="B24" s="2"/>
      <c r="D24">
        <v>5</v>
      </c>
      <c r="G24" s="1"/>
      <c r="H24">
        <v>0</v>
      </c>
    </row>
    <row r="25" spans="2:8" x14ac:dyDescent="0.15">
      <c r="B25" s="2"/>
      <c r="D25">
        <v>5</v>
      </c>
      <c r="G25" s="1"/>
      <c r="H25">
        <v>0</v>
      </c>
    </row>
    <row r="26" spans="2:8" x14ac:dyDescent="0.15">
      <c r="B26" s="2"/>
      <c r="D26">
        <v>5</v>
      </c>
      <c r="G26" s="1"/>
      <c r="H26">
        <v>0</v>
      </c>
    </row>
    <row r="27" spans="2:8" x14ac:dyDescent="0.15">
      <c r="B27" s="2"/>
      <c r="D27">
        <v>5</v>
      </c>
      <c r="G27" s="1"/>
      <c r="H27">
        <v>0</v>
      </c>
    </row>
    <row r="28" spans="2:8" x14ac:dyDescent="0.15">
      <c r="B28" s="2"/>
      <c r="D28">
        <v>5</v>
      </c>
      <c r="G28" s="1"/>
      <c r="H28">
        <v>0</v>
      </c>
    </row>
    <row r="29" spans="2:8" x14ac:dyDescent="0.15">
      <c r="B29" s="2"/>
      <c r="D29">
        <v>5</v>
      </c>
      <c r="G29" s="1"/>
      <c r="H29">
        <v>0</v>
      </c>
    </row>
    <row r="30" spans="2:8" x14ac:dyDescent="0.15">
      <c r="B30" s="2"/>
      <c r="D30">
        <v>5</v>
      </c>
      <c r="G30" s="1"/>
      <c r="H30">
        <v>0</v>
      </c>
    </row>
    <row r="31" spans="2:8" x14ac:dyDescent="0.15">
      <c r="B31" s="2"/>
      <c r="D31">
        <v>5</v>
      </c>
      <c r="G31" s="1"/>
      <c r="H31">
        <v>0</v>
      </c>
    </row>
    <row r="32" spans="2:8" x14ac:dyDescent="0.15">
      <c r="B32" s="2"/>
      <c r="D32">
        <v>5</v>
      </c>
      <c r="G32" s="1"/>
      <c r="H32">
        <v>0</v>
      </c>
    </row>
    <row r="33" spans="2:8" x14ac:dyDescent="0.15">
      <c r="B33" s="2"/>
      <c r="D33">
        <v>5</v>
      </c>
      <c r="G33" s="1"/>
      <c r="H33">
        <v>0</v>
      </c>
    </row>
    <row r="34" spans="2:8" x14ac:dyDescent="0.15">
      <c r="B34" s="2"/>
      <c r="D34">
        <v>5</v>
      </c>
      <c r="G34" s="1"/>
      <c r="H34">
        <v>0</v>
      </c>
    </row>
    <row r="35" spans="2:8" x14ac:dyDescent="0.15">
      <c r="B35" s="2"/>
      <c r="D35">
        <v>5</v>
      </c>
      <c r="G35" s="1"/>
      <c r="H35">
        <v>0</v>
      </c>
    </row>
    <row r="36" spans="2:8" x14ac:dyDescent="0.15">
      <c r="B36" s="2"/>
      <c r="D36">
        <v>5</v>
      </c>
      <c r="G36" s="1"/>
      <c r="H36">
        <v>0</v>
      </c>
    </row>
    <row r="37" spans="2:8" x14ac:dyDescent="0.15">
      <c r="B37" s="2"/>
      <c r="D37">
        <v>5</v>
      </c>
      <c r="G37" s="1"/>
      <c r="H37">
        <v>0</v>
      </c>
    </row>
    <row r="38" spans="2:8" x14ac:dyDescent="0.15">
      <c r="B38" s="2"/>
      <c r="D38">
        <v>5</v>
      </c>
      <c r="G38" s="1"/>
      <c r="H38">
        <v>0</v>
      </c>
    </row>
    <row r="39" spans="2:8" x14ac:dyDescent="0.15">
      <c r="B39" s="2"/>
      <c r="D39">
        <v>5</v>
      </c>
      <c r="G39" s="1"/>
      <c r="H39">
        <v>0</v>
      </c>
    </row>
    <row r="40" spans="2:8" x14ac:dyDescent="0.15">
      <c r="B40" s="2"/>
      <c r="D40">
        <v>5</v>
      </c>
      <c r="G40" s="1"/>
      <c r="H40">
        <v>0</v>
      </c>
    </row>
    <row r="41" spans="2:8" x14ac:dyDescent="0.15">
      <c r="B41" s="2"/>
      <c r="D41">
        <v>5</v>
      </c>
      <c r="G41" s="1"/>
      <c r="H41">
        <v>0</v>
      </c>
    </row>
    <row r="42" spans="2:8" x14ac:dyDescent="0.15">
      <c r="B42" s="2"/>
      <c r="D42">
        <v>5</v>
      </c>
      <c r="G42" s="1"/>
      <c r="H42">
        <v>0</v>
      </c>
    </row>
    <row r="43" spans="2:8" x14ac:dyDescent="0.15">
      <c r="B43" s="2"/>
      <c r="D43">
        <v>5</v>
      </c>
      <c r="G43" s="1"/>
      <c r="H43">
        <v>0</v>
      </c>
    </row>
    <row r="44" spans="2:8" x14ac:dyDescent="0.15">
      <c r="B44" s="2"/>
      <c r="D44">
        <v>5</v>
      </c>
      <c r="G44" s="1"/>
      <c r="H44">
        <v>0</v>
      </c>
    </row>
    <row r="45" spans="2:8" x14ac:dyDescent="0.15">
      <c r="B45" s="2"/>
      <c r="D45">
        <v>5</v>
      </c>
      <c r="G45" s="1"/>
      <c r="H45">
        <v>0</v>
      </c>
    </row>
    <row r="46" spans="2:8" x14ac:dyDescent="0.15">
      <c r="B46" s="2"/>
      <c r="D46">
        <v>5</v>
      </c>
      <c r="G46" s="1"/>
      <c r="H46">
        <v>0</v>
      </c>
    </row>
    <row r="47" spans="2:8" x14ac:dyDescent="0.15">
      <c r="B47" s="2"/>
      <c r="D47">
        <v>5</v>
      </c>
      <c r="G47" s="1"/>
      <c r="H47">
        <v>0</v>
      </c>
    </row>
    <row r="48" spans="2:8" x14ac:dyDescent="0.15">
      <c r="B48" s="2"/>
      <c r="D48">
        <v>5</v>
      </c>
      <c r="G48" s="1"/>
      <c r="H48">
        <v>0</v>
      </c>
    </row>
    <row r="49" spans="1:14" x14ac:dyDescent="0.15">
      <c r="B49" s="2"/>
      <c r="D49">
        <v>5</v>
      </c>
      <c r="G49" s="1"/>
      <c r="H49">
        <v>0</v>
      </c>
    </row>
    <row r="50" spans="1:14" x14ac:dyDescent="0.15">
      <c r="B50" s="2"/>
      <c r="D50">
        <v>5</v>
      </c>
      <c r="G50" s="1"/>
      <c r="H50">
        <v>0</v>
      </c>
    </row>
    <row r="51" spans="1:14" x14ac:dyDescent="0.15">
      <c r="B51" s="2"/>
      <c r="D51">
        <v>5</v>
      </c>
      <c r="G51" s="1"/>
      <c r="H51">
        <v>0</v>
      </c>
    </row>
    <row r="52" spans="1:14" x14ac:dyDescent="0.15">
      <c r="B52" s="2"/>
      <c r="D52">
        <v>5</v>
      </c>
      <c r="G52" s="1"/>
      <c r="H52">
        <v>0</v>
      </c>
    </row>
    <row r="53" spans="1:14" x14ac:dyDescent="0.15">
      <c r="B53" s="2"/>
      <c r="D53">
        <v>5</v>
      </c>
      <c r="G53" s="1"/>
      <c r="H53">
        <v>0</v>
      </c>
    </row>
    <row r="54" spans="1:14" x14ac:dyDescent="0.15">
      <c r="B54" s="2"/>
      <c r="D54">
        <v>5</v>
      </c>
      <c r="G54" s="1"/>
      <c r="H54">
        <v>0</v>
      </c>
    </row>
    <row r="55" spans="1:14" x14ac:dyDescent="0.15">
      <c r="B55" s="2"/>
      <c r="D55">
        <v>5</v>
      </c>
      <c r="G55" s="1"/>
      <c r="H55">
        <v>0</v>
      </c>
    </row>
    <row r="56" spans="1:14" x14ac:dyDescent="0.15">
      <c r="B56" s="2"/>
      <c r="D56">
        <v>5</v>
      </c>
      <c r="G56" s="1"/>
      <c r="H56">
        <v>0</v>
      </c>
    </row>
    <row r="57" spans="1:14" x14ac:dyDescent="0.15">
      <c r="B57" s="2"/>
      <c r="D57">
        <v>5</v>
      </c>
      <c r="G57" s="1"/>
      <c r="H57">
        <v>0</v>
      </c>
    </row>
    <row r="58" spans="1:14" x14ac:dyDescent="0.15">
      <c r="B58" s="2"/>
      <c r="D58">
        <v>5</v>
      </c>
      <c r="G58" s="1"/>
      <c r="H58">
        <v>0</v>
      </c>
    </row>
    <row r="59" spans="1:14" x14ac:dyDescent="0.15">
      <c r="B59" s="2"/>
      <c r="D59">
        <v>5</v>
      </c>
      <c r="G59" s="1"/>
      <c r="H59">
        <v>0</v>
      </c>
    </row>
    <row r="60" spans="1:14" x14ac:dyDescent="0.15">
      <c r="B60" s="2"/>
      <c r="D60">
        <v>5</v>
      </c>
      <c r="G60" s="1"/>
      <c r="H60">
        <v>0</v>
      </c>
    </row>
    <row r="61" spans="1:14" x14ac:dyDescent="0.15">
      <c r="A61" s="5"/>
      <c r="B61" s="8"/>
      <c r="C61" s="5"/>
      <c r="D61" s="5">
        <v>5</v>
      </c>
      <c r="E61" s="5"/>
      <c r="F61" s="5"/>
      <c r="G61" s="7"/>
      <c r="H61" s="5">
        <v>0</v>
      </c>
      <c r="I61" s="5"/>
      <c r="J61" s="5"/>
      <c r="K61" s="5"/>
      <c r="L61" s="5"/>
      <c r="M61" s="5"/>
      <c r="N61" s="5"/>
    </row>
  </sheetData>
  <phoneticPr fontId="2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大会申込書</vt:lpstr>
      <vt:lpstr>リレー申込書</vt:lpstr>
      <vt:lpstr>メール</vt:lpstr>
      <vt:lpstr>団体</vt:lpstr>
      <vt:lpstr>所属1</vt:lpstr>
      <vt:lpstr>選手</vt:lpstr>
      <vt:lpstr>エントリー</vt:lpstr>
      <vt:lpstr>チーム</vt:lpstr>
      <vt:lpstr>リレー申込書!Print_Area</vt:lpstr>
      <vt:lpstr>大会申込書!Print_Area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大月岳彦</cp:lastModifiedBy>
  <cp:lastPrinted>2024-07-25T12:05:55Z</cp:lastPrinted>
  <dcterms:created xsi:type="dcterms:W3CDTF">2003-04-18T11:12:20Z</dcterms:created>
  <dcterms:modified xsi:type="dcterms:W3CDTF">2024-07-25T12:06:10Z</dcterms:modified>
</cp:coreProperties>
</file>